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28800" yWindow="6840" windowWidth="22260" windowHeight="14220" firstSheet="5" activeTab="8"/>
  </bookViews>
  <sheets>
    <sheet name="Team Entries" sheetId="1" r:id="rId1"/>
    <sheet name="Additional Fertiliser" sheetId="8" r:id="rId2"/>
    <sheet name="Chemical Use" sheetId="2" r:id="rId3"/>
    <sheet name="Fertiliser Use" sheetId="3" r:id="rId4"/>
    <sheet name="Seed Dressing Costs" sheetId="5" r:id="rId5"/>
    <sheet name="Additional Actions" sheetId="7" r:id="rId6"/>
    <sheet name="Total Costs" sheetId="6" r:id="rId7"/>
    <sheet name="Grain Quality and Pricing" sheetId="9" r:id="rId8"/>
    <sheet name="Summary and GM" sheetId="10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0" l="1"/>
  <c r="D3" i="10"/>
  <c r="F3" i="10"/>
  <c r="D4" i="10"/>
  <c r="F4" i="10"/>
  <c r="D5" i="10"/>
  <c r="F5" i="10"/>
  <c r="D6" i="10"/>
  <c r="F6" i="10"/>
  <c r="D7" i="10"/>
  <c r="F7" i="10"/>
  <c r="D8" i="10"/>
  <c r="F8" i="10"/>
  <c r="D9" i="10"/>
  <c r="F9" i="10"/>
  <c r="D10" i="10"/>
  <c r="F10" i="10"/>
  <c r="D11" i="10"/>
  <c r="F11" i="10"/>
  <c r="D12" i="10"/>
  <c r="F12" i="10"/>
  <c r="D13" i="10"/>
  <c r="F13" i="10"/>
  <c r="D14" i="10"/>
  <c r="F14" i="10"/>
  <c r="D15" i="10"/>
  <c r="F15" i="10"/>
  <c r="D2" i="10"/>
  <c r="F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2" i="10"/>
  <c r="A1" i="10"/>
  <c r="A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E3" i="6"/>
  <c r="E4" i="6"/>
  <c r="E5" i="6"/>
  <c r="E6" i="6"/>
  <c r="E7" i="6"/>
  <c r="E8" i="6"/>
  <c r="E9" i="6"/>
  <c r="E10" i="6"/>
  <c r="E11" i="6"/>
  <c r="E12" i="6"/>
  <c r="E13" i="6"/>
  <c r="E14" i="6"/>
  <c r="E15" i="6"/>
  <c r="E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2" i="6"/>
  <c r="K4" i="2"/>
  <c r="M4" i="3"/>
  <c r="M4" i="5"/>
  <c r="F4" i="6"/>
  <c r="M15" i="5"/>
  <c r="M14" i="5"/>
  <c r="M13" i="5"/>
  <c r="M12" i="5"/>
  <c r="M11" i="5"/>
  <c r="M10" i="5"/>
  <c r="M9" i="5"/>
  <c r="M8" i="5"/>
  <c r="M7" i="5"/>
  <c r="M6" i="5"/>
  <c r="M5" i="5"/>
  <c r="M3" i="5"/>
  <c r="M2" i="5"/>
  <c r="K15" i="2"/>
  <c r="K14" i="2"/>
  <c r="K13" i="2"/>
  <c r="K12" i="2"/>
  <c r="K11" i="2"/>
  <c r="K10" i="2"/>
  <c r="K9" i="2"/>
  <c r="K8" i="2"/>
  <c r="K7" i="2"/>
  <c r="K6" i="2"/>
  <c r="K5" i="2"/>
  <c r="K3" i="2"/>
  <c r="M15" i="3"/>
  <c r="M14" i="3"/>
  <c r="M13" i="3"/>
  <c r="M12" i="3"/>
  <c r="M11" i="3"/>
  <c r="M10" i="3"/>
  <c r="M9" i="3"/>
  <c r="M8" i="3"/>
  <c r="M7" i="3"/>
  <c r="M6" i="3"/>
  <c r="M5" i="3"/>
  <c r="M3" i="3"/>
  <c r="K2" i="2"/>
  <c r="M2" i="3"/>
  <c r="F3" i="6"/>
  <c r="F12" i="6"/>
  <c r="F8" i="6"/>
  <c r="F9" i="6"/>
  <c r="F11" i="6"/>
  <c r="F13" i="6"/>
  <c r="F10" i="6"/>
  <c r="F2" i="6"/>
  <c r="F5" i="6"/>
  <c r="F15" i="6"/>
  <c r="F6" i="6"/>
  <c r="F14" i="6"/>
  <c r="F7" i="6"/>
</calcChain>
</file>

<file path=xl/sharedStrings.xml><?xml version="1.0" encoding="utf-8"?>
<sst xmlns="http://schemas.openxmlformats.org/spreadsheetml/2006/main" count="412" uniqueCount="156">
  <si>
    <t>Team</t>
  </si>
  <si>
    <t>Variety</t>
  </si>
  <si>
    <t>Sowing Rate</t>
  </si>
  <si>
    <t>Fertiliser  Rate</t>
  </si>
  <si>
    <t>Fertiliser Type</t>
  </si>
  <si>
    <t>Soil Test ?</t>
  </si>
  <si>
    <t>Herbicide Program</t>
  </si>
  <si>
    <t>Nuseed Nufarm</t>
  </si>
  <si>
    <t>Innoculum</t>
  </si>
  <si>
    <t>80 kg</t>
  </si>
  <si>
    <t>SMS Rural</t>
  </si>
  <si>
    <t>MAP</t>
  </si>
  <si>
    <t>30 kg</t>
  </si>
  <si>
    <t>Tylers Agwise</t>
  </si>
  <si>
    <t>70 kg</t>
  </si>
  <si>
    <t>Raging Reds</t>
  </si>
  <si>
    <t>Vic No Till</t>
  </si>
  <si>
    <t>Longy Lecturers</t>
  </si>
  <si>
    <t>Longy students</t>
  </si>
  <si>
    <t>50 kg</t>
  </si>
  <si>
    <t>IPL</t>
  </si>
  <si>
    <t>65 kg</t>
  </si>
  <si>
    <t>DPI</t>
  </si>
  <si>
    <t>Pacific Seeds</t>
  </si>
  <si>
    <t>Late Sowing</t>
  </si>
  <si>
    <t>Agritech</t>
  </si>
  <si>
    <t>Trifluralin</t>
  </si>
  <si>
    <t>Chemical</t>
  </si>
  <si>
    <t>Unit cost ($)</t>
  </si>
  <si>
    <t>Fertiliser</t>
  </si>
  <si>
    <t>Unit Cost (kg)</t>
  </si>
  <si>
    <t>Dressing</t>
  </si>
  <si>
    <t>Cost / unit</t>
  </si>
  <si>
    <t>VNTFA</t>
  </si>
  <si>
    <t>Date</t>
  </si>
  <si>
    <t>Product and rate</t>
  </si>
  <si>
    <t>Inoculum</t>
  </si>
  <si>
    <t>Total $/Ha</t>
  </si>
  <si>
    <t>Total $ / Ha</t>
  </si>
  <si>
    <t>Total /Ha</t>
  </si>
  <si>
    <t>Fertiliser $/Ha</t>
  </si>
  <si>
    <t>Seed Dressing $/Ha</t>
  </si>
  <si>
    <t>Chemical $ /Ha</t>
  </si>
  <si>
    <t>Bass</t>
  </si>
  <si>
    <t>Baytan @ 1.5 l</t>
  </si>
  <si>
    <t>N-Rich</t>
  </si>
  <si>
    <t xml:space="preserve">Trifluralin 1.5 l </t>
  </si>
  <si>
    <t>Commander</t>
  </si>
  <si>
    <t>60 kg</t>
  </si>
  <si>
    <t>Granulock Z</t>
  </si>
  <si>
    <t>75 kg</t>
  </si>
  <si>
    <t xml:space="preserve">Trifluralin 1.0 l </t>
  </si>
  <si>
    <t>N</t>
  </si>
  <si>
    <t>Gairdner</t>
  </si>
  <si>
    <t>Baytan</t>
  </si>
  <si>
    <t xml:space="preserve"> 27-12</t>
  </si>
  <si>
    <t xml:space="preserve"> 27 -12</t>
  </si>
  <si>
    <t>Trifluralin 2.0 l</t>
  </si>
  <si>
    <t>Hindmarsh</t>
  </si>
  <si>
    <t>Baytan @ 1.0 l</t>
  </si>
  <si>
    <t xml:space="preserve">Trifluralin 1.0  </t>
  </si>
  <si>
    <t xml:space="preserve">Baytan @ 1.0 l Imidicloprid @ </t>
  </si>
  <si>
    <t>MAP`</t>
  </si>
  <si>
    <t>Trifluralin 1.2 l</t>
  </si>
  <si>
    <t>Trifluralin 1.0 l                                        Avadex 1.5 l</t>
  </si>
  <si>
    <r>
      <t>72 kg (150 pl/m</t>
    </r>
    <r>
      <rPr>
        <b/>
        <vertAlign val="superscript"/>
        <sz val="11"/>
        <color rgb="FF3F3F3F"/>
        <rFont val="Calibri"/>
        <family val="2"/>
        <scheme val="minor"/>
      </rPr>
      <t>2</t>
    </r>
    <r>
      <rPr>
        <b/>
        <sz val="11"/>
        <color rgb="FF3F3F3F"/>
        <rFont val="Calibri"/>
        <family val="2"/>
        <scheme val="minor"/>
      </rPr>
      <t>)</t>
    </r>
  </si>
  <si>
    <t>Urea</t>
  </si>
  <si>
    <t>Trifluralin 2.0 l                                     Lexone 150 g</t>
  </si>
  <si>
    <t>Urea                                             MAP</t>
  </si>
  <si>
    <t>50 kg                               40 kg</t>
  </si>
  <si>
    <t>Impact @ 200 ml</t>
  </si>
  <si>
    <t>Supreme Z22</t>
  </si>
  <si>
    <t>W14593</t>
  </si>
  <si>
    <t>67 kg</t>
  </si>
  <si>
    <t>Proguard</t>
  </si>
  <si>
    <t>Gaucho 1.2 l</t>
  </si>
  <si>
    <t>MES</t>
  </si>
  <si>
    <t>Grange</t>
  </si>
  <si>
    <t>Trifluralin 1.5 l                                   Boxer Gold 2.5 l</t>
  </si>
  <si>
    <t>Vibrance @ 3.6 l        Twin Zinc @ 4.0 l</t>
  </si>
  <si>
    <t>40 kg</t>
  </si>
  <si>
    <t>Raxil</t>
  </si>
  <si>
    <t>SupremeZ22</t>
  </si>
  <si>
    <t>55 kg</t>
  </si>
  <si>
    <t>Impact</t>
  </si>
  <si>
    <t>Impact (ml)</t>
  </si>
  <si>
    <t>Baytan (ml)</t>
  </si>
  <si>
    <t>Vibrance @ 3.6 l                    Twin Zinc @ 4.0 l</t>
  </si>
  <si>
    <t>Proguard (ml)</t>
  </si>
  <si>
    <t>Vibrance</t>
  </si>
  <si>
    <t>Vibrance(ml)</t>
  </si>
  <si>
    <t>Raxil (ml)</t>
  </si>
  <si>
    <t>Gaucho</t>
  </si>
  <si>
    <t>Gaucho (ml)</t>
  </si>
  <si>
    <t>Imidicloprid</t>
  </si>
  <si>
    <t>Imidicloprid (ml)</t>
  </si>
  <si>
    <t>Twin Zinc</t>
  </si>
  <si>
    <t>Twin Zinc (ml)</t>
  </si>
  <si>
    <t>Lontrel</t>
  </si>
  <si>
    <t>MCPA LVE</t>
  </si>
  <si>
    <t>Ally</t>
  </si>
  <si>
    <t>Ally (g)</t>
  </si>
  <si>
    <t>MCPA LVE (l)</t>
  </si>
  <si>
    <t>Ally 4 g                              MCPA LVE 350 ml                    Lontrel 50 ml</t>
  </si>
  <si>
    <t>Lexone</t>
  </si>
  <si>
    <t>Avadex</t>
  </si>
  <si>
    <t>Boxer Gold</t>
  </si>
  <si>
    <t>Lexone (g)</t>
  </si>
  <si>
    <t>Boxer Gold (l)</t>
  </si>
  <si>
    <t>Trifluralin 2.0 l                                     Lexone 150 g                                Ally 4 g                              MCPA LVE 350 ml                    Lontrel 50 ml</t>
  </si>
  <si>
    <t>Trifluralin 1.5 l                                   Boxer Gold 2.5 l                 Ally 4 g                              MCPA LVE 350 ml                    Lontrel 50 ml</t>
  </si>
  <si>
    <t>Trifluralin 1.2 l                   Ally 4 g                              MCPA LVE 350 ml                    Lontrel 50 ml</t>
  </si>
  <si>
    <t>Trifluralin 1.0 l                                        Avadex 1.5 l                             Ally 4 g                              MCPA LVE 350 ml                    Lontrel 50 ml</t>
  </si>
  <si>
    <t>Trifluralin 1.0                     Ally 4 g                              MCPA LVE 350 ml                    Lontrel 50 ml</t>
  </si>
  <si>
    <t>Trifluralin 2.0                      Ally 4 g                              MCPA LVE 350 ml                    Lontrel 50 ml</t>
  </si>
  <si>
    <t>Trifluralin 2.0                    Ally 4 g                              MCPA LVE 350 ml                    Lontrel 50 ml</t>
  </si>
  <si>
    <t>Trifluralin 1.2                    Ally 4 g                              MCPA LVE 350 ml                    Lontrel 50 ml</t>
  </si>
  <si>
    <t>Trifluralin 1.5                    Ally 4 g                              MCPA LVE 350 ml                    Lontrel 50 ml</t>
  </si>
  <si>
    <t xml:space="preserve">Trifluralin (l) </t>
  </si>
  <si>
    <t xml:space="preserve">Avadex (l) </t>
  </si>
  <si>
    <t>Raxil @ 1.0l</t>
  </si>
  <si>
    <t>$2.11 / 100kg</t>
  </si>
  <si>
    <t>Baytan @ 1.0 l            Imidicloprid @ 1.2 l</t>
  </si>
  <si>
    <t>N-Rich 22</t>
  </si>
  <si>
    <t>MES 10</t>
  </si>
  <si>
    <t>MAP Zn</t>
  </si>
  <si>
    <t>Urea 60 kg</t>
  </si>
  <si>
    <t>Lontrel (ml)</t>
  </si>
  <si>
    <t>Cost $/Ha</t>
  </si>
  <si>
    <t>Additional Actions $/Ha</t>
  </si>
  <si>
    <t>Zinc Sulphate</t>
  </si>
  <si>
    <t>Copper sulphate</t>
  </si>
  <si>
    <t>Opus</t>
  </si>
  <si>
    <t>$/l</t>
  </si>
  <si>
    <t>Test weight  (kg/hl)</t>
  </si>
  <si>
    <t>Protein      %</t>
  </si>
  <si>
    <t>Retention   % above 2.5 mm</t>
  </si>
  <si>
    <t>Screenings % below    2.2 mm</t>
  </si>
  <si>
    <t>Grade</t>
  </si>
  <si>
    <t>16/12 2013 Cash Price (Graincorp Murtoa) 
F1 $205                                                                                          
HIND $220    
M1 $235</t>
  </si>
  <si>
    <t>F1</t>
  </si>
  <si>
    <t xml:space="preserve">BCG
</t>
  </si>
  <si>
    <t>W14593 (Compass)</t>
  </si>
  <si>
    <t>Green Machine</t>
  </si>
  <si>
    <t>HIND</t>
  </si>
  <si>
    <t>BCG</t>
  </si>
  <si>
    <t>Nufarm</t>
  </si>
  <si>
    <t>Agritach</t>
  </si>
  <si>
    <t>LAC Students</t>
  </si>
  <si>
    <t>Foliar mix, Opus @ 250ml,  Zinc Sulphate @ 4l, Copper Sulphate @ 2l</t>
  </si>
  <si>
    <t>Yield</t>
  </si>
  <si>
    <t>Price ($/t)</t>
  </si>
  <si>
    <t>Cartage ($10/t)</t>
  </si>
  <si>
    <t>Crop Costs</t>
  </si>
  <si>
    <t>Gross Margin ($/ha)</t>
  </si>
  <si>
    <t>LSD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</si>
</sst>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vertAlign val="superscript"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1" applyAlignment="1">
      <alignment vertical="top"/>
    </xf>
    <xf numFmtId="0" fontId="2" fillId="2" borderId="1" xfId="1"/>
    <xf numFmtId="0" fontId="2" fillId="2" borderId="1" xfId="1" applyAlignment="1">
      <alignment vertical="top" wrapText="1"/>
    </xf>
    <xf numFmtId="0" fontId="2" fillId="2" borderId="1" xfId="1" applyAlignment="1">
      <alignment horizontal="center" vertical="top"/>
    </xf>
    <xf numFmtId="0" fontId="2" fillId="3" borderId="1" xfId="1" applyFill="1"/>
    <xf numFmtId="0" fontId="2" fillId="4" borderId="1" xfId="1" applyFill="1"/>
    <xf numFmtId="0" fontId="0" fillId="0" borderId="0" xfId="0" applyAlignment="1">
      <alignment horizontal="center"/>
    </xf>
    <xf numFmtId="2" fontId="0" fillId="0" borderId="0" xfId="0" applyNumberFormat="1"/>
    <xf numFmtId="0" fontId="2" fillId="4" borderId="1" xfId="1" applyFill="1" applyAlignment="1">
      <alignment vertical="top" wrapText="1"/>
    </xf>
    <xf numFmtId="0" fontId="2" fillId="4" borderId="1" xfId="1" applyFill="1" applyAlignment="1">
      <alignment horizontal="center" vertical="top"/>
    </xf>
    <xf numFmtId="2" fontId="2" fillId="4" borderId="1" xfId="1" applyNumberFormat="1" applyFill="1" applyAlignment="1">
      <alignment horizontal="center" vertical="top"/>
    </xf>
    <xf numFmtId="0" fontId="2" fillId="4" borderId="1" xfId="1" applyFill="1" applyAlignment="1">
      <alignment vertical="top"/>
    </xf>
    <xf numFmtId="0" fontId="3" fillId="5" borderId="1" xfId="1" applyFont="1" applyFill="1" applyAlignment="1">
      <alignment vertical="top"/>
    </xf>
    <xf numFmtId="0" fontId="3" fillId="5" borderId="1" xfId="1" applyFont="1" applyFill="1" applyAlignment="1">
      <alignment horizontal="center"/>
    </xf>
    <xf numFmtId="0" fontId="3" fillId="5" borderId="1" xfId="1" applyFont="1" applyFill="1"/>
    <xf numFmtId="2" fontId="2" fillId="4" borderId="1" xfId="1" applyNumberFormat="1" applyFill="1"/>
    <xf numFmtId="2" fontId="2" fillId="5" borderId="1" xfId="1" applyNumberFormat="1" applyFill="1"/>
    <xf numFmtId="0" fontId="2" fillId="2" borderId="1" xfId="1" applyAlignment="1">
      <alignment horizontal="center"/>
    </xf>
    <xf numFmtId="0" fontId="0" fillId="5" borderId="2" xfId="0" applyFill="1" applyBorder="1"/>
    <xf numFmtId="0" fontId="2" fillId="4" borderId="1" xfId="1" applyFont="1" applyFill="1" applyAlignment="1">
      <alignment horizontal="center" vertical="top"/>
    </xf>
    <xf numFmtId="2" fontId="2" fillId="4" borderId="1" xfId="1" applyNumberFormat="1" applyFont="1" applyFill="1"/>
    <xf numFmtId="0" fontId="2" fillId="4" borderId="1" xfId="1" applyFont="1" applyFill="1"/>
    <xf numFmtId="14" fontId="2" fillId="4" borderId="1" xfId="1" applyNumberFormat="1" applyFill="1" applyAlignment="1">
      <alignment horizontal="center" vertical="top"/>
    </xf>
    <xf numFmtId="2" fontId="2" fillId="2" borderId="1" xfId="1" applyNumberFormat="1"/>
    <xf numFmtId="16" fontId="2" fillId="4" borderId="1" xfId="1" applyNumberFormat="1" applyFill="1" applyAlignment="1">
      <alignment vertical="top"/>
    </xf>
    <xf numFmtId="16" fontId="2" fillId="2" borderId="1" xfId="1" applyNumberFormat="1" applyAlignment="1">
      <alignment horizontal="center"/>
    </xf>
    <xf numFmtId="0" fontId="2" fillId="4" borderId="1" xfId="1" applyFill="1" applyAlignment="1">
      <alignment horizontal="left" vertical="top"/>
    </xf>
    <xf numFmtId="16" fontId="2" fillId="4" borderId="1" xfId="1" applyNumberFormat="1" applyFill="1" applyAlignment="1">
      <alignment horizontal="center" vertical="top"/>
    </xf>
    <xf numFmtId="0" fontId="2" fillId="4" borderId="1" xfId="1" applyFill="1" applyAlignment="1">
      <alignment horizontal="left" vertical="top" wrapText="1"/>
    </xf>
    <xf numFmtId="0" fontId="0" fillId="0" borderId="2" xfId="0" applyBorder="1"/>
    <xf numFmtId="2" fontId="2" fillId="2" borderId="1" xfId="1" applyNumberFormat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5" fillId="4" borderId="1" xfId="1" applyFont="1" applyFill="1" applyAlignment="1">
      <alignment horizontal="center" vertical="top"/>
    </xf>
    <xf numFmtId="0" fontId="0" fillId="0" borderId="1" xfId="0" applyBorder="1"/>
    <xf numFmtId="0" fontId="2" fillId="4" borderId="0" xfId="1" applyFill="1" applyBorder="1" applyAlignment="1">
      <alignment horizontal="left" vertical="top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M11" sqref="M11"/>
    </sheetView>
  </sheetViews>
  <sheetFormatPr baseColWidth="10" defaultColWidth="8.83203125" defaultRowHeight="14" x14ac:dyDescent="0"/>
  <cols>
    <col min="1" max="1" width="23.5" customWidth="1"/>
    <col min="2" max="2" width="13.5" customWidth="1"/>
    <col min="3" max="3" width="11.33203125" customWidth="1"/>
    <col min="4" max="4" width="14.5" customWidth="1"/>
    <col min="5" max="5" width="10.5" customWidth="1"/>
    <col min="6" max="6" width="9.83203125" customWidth="1"/>
    <col min="7" max="7" width="16.5" customWidth="1"/>
    <col min="8" max="8" width="5.6640625" customWidth="1"/>
  </cols>
  <sheetData>
    <row r="1" spans="1:8" s="2" customFormat="1" ht="31" customHeight="1">
      <c r="A1" s="6" t="s">
        <v>0</v>
      </c>
      <c r="B1" s="6" t="s">
        <v>1</v>
      </c>
      <c r="C1" s="6" t="s">
        <v>2</v>
      </c>
      <c r="D1" s="6" t="s">
        <v>8</v>
      </c>
      <c r="E1" s="6" t="s">
        <v>4</v>
      </c>
      <c r="F1" s="6" t="s">
        <v>3</v>
      </c>
      <c r="G1" s="6" t="s">
        <v>6</v>
      </c>
      <c r="H1" s="6" t="s">
        <v>5</v>
      </c>
    </row>
    <row r="2" spans="1:8" s="1" customFormat="1" ht="31" customHeight="1">
      <c r="A2" s="3" t="s">
        <v>147</v>
      </c>
      <c r="B2" s="14" t="s">
        <v>58</v>
      </c>
      <c r="C2" s="14" t="s">
        <v>9</v>
      </c>
      <c r="D2" s="11" t="s">
        <v>59</v>
      </c>
      <c r="E2" s="14" t="s">
        <v>49</v>
      </c>
      <c r="F2" s="14" t="s">
        <v>80</v>
      </c>
      <c r="G2" s="11" t="s">
        <v>57</v>
      </c>
      <c r="H2" s="8" t="s">
        <v>52</v>
      </c>
    </row>
    <row r="3" spans="1:8" s="1" customFormat="1" ht="31" customHeight="1">
      <c r="A3" s="5" t="s">
        <v>145</v>
      </c>
      <c r="B3" s="14" t="s">
        <v>58</v>
      </c>
      <c r="C3" s="14" t="s">
        <v>65</v>
      </c>
      <c r="D3" s="11" t="s">
        <v>70</v>
      </c>
      <c r="E3" s="11" t="s">
        <v>68</v>
      </c>
      <c r="F3" s="11" t="s">
        <v>69</v>
      </c>
      <c r="G3" s="11" t="s">
        <v>67</v>
      </c>
      <c r="H3" s="14" t="s">
        <v>52</v>
      </c>
    </row>
    <row r="4" spans="1:8" s="1" customFormat="1" ht="31" customHeight="1">
      <c r="A4" s="3" t="s">
        <v>22</v>
      </c>
      <c r="B4" s="14" t="s">
        <v>72</v>
      </c>
      <c r="C4" s="11" t="s">
        <v>73</v>
      </c>
      <c r="D4" s="11" t="s">
        <v>74</v>
      </c>
      <c r="E4" s="14" t="s">
        <v>62</v>
      </c>
      <c r="F4" s="14" t="s">
        <v>19</v>
      </c>
      <c r="G4" s="11" t="s">
        <v>63</v>
      </c>
      <c r="H4" s="14" t="s">
        <v>52</v>
      </c>
    </row>
    <row r="5" spans="1:8" ht="31" customHeight="1">
      <c r="A5" s="3" t="s">
        <v>143</v>
      </c>
      <c r="B5" s="14" t="s">
        <v>53</v>
      </c>
      <c r="C5" s="14" t="s">
        <v>19</v>
      </c>
      <c r="D5" s="11" t="s">
        <v>61</v>
      </c>
      <c r="E5" s="27" t="s">
        <v>56</v>
      </c>
      <c r="F5" s="14" t="s">
        <v>50</v>
      </c>
      <c r="G5" s="14" t="s">
        <v>57</v>
      </c>
      <c r="H5" s="14" t="s">
        <v>52</v>
      </c>
    </row>
    <row r="6" spans="1:8" s="1" customFormat="1" ht="31" customHeight="1">
      <c r="A6" s="3" t="s">
        <v>20</v>
      </c>
      <c r="B6" s="14" t="s">
        <v>58</v>
      </c>
      <c r="C6" s="14" t="s">
        <v>21</v>
      </c>
      <c r="D6" s="14" t="s">
        <v>59</v>
      </c>
      <c r="E6" s="14" t="s">
        <v>62</v>
      </c>
      <c r="F6" s="14" t="s">
        <v>19</v>
      </c>
      <c r="G6" s="14" t="s">
        <v>63</v>
      </c>
      <c r="H6" s="14" t="s">
        <v>52</v>
      </c>
    </row>
    <row r="7" spans="1:8" s="1" customFormat="1" ht="31" customHeight="1">
      <c r="A7" s="3" t="s">
        <v>148</v>
      </c>
      <c r="B7" s="14" t="s">
        <v>47</v>
      </c>
      <c r="C7" s="14" t="s">
        <v>9</v>
      </c>
      <c r="D7" s="14" t="s">
        <v>59</v>
      </c>
      <c r="E7" s="14" t="s">
        <v>71</v>
      </c>
      <c r="F7" s="14" t="s">
        <v>83</v>
      </c>
      <c r="G7" s="14" t="s">
        <v>63</v>
      </c>
      <c r="H7" s="14" t="s">
        <v>52</v>
      </c>
    </row>
    <row r="8" spans="1:8" s="1" customFormat="1" ht="31" customHeight="1">
      <c r="A8" s="3" t="s">
        <v>24</v>
      </c>
      <c r="B8" s="14" t="s">
        <v>47</v>
      </c>
      <c r="C8" s="14" t="s">
        <v>21</v>
      </c>
      <c r="D8" s="14"/>
      <c r="E8" s="14"/>
      <c r="F8" s="14"/>
      <c r="G8" s="11"/>
      <c r="H8" s="14" t="s">
        <v>52</v>
      </c>
    </row>
    <row r="9" spans="1:8" s="1" customFormat="1" ht="31" customHeight="1">
      <c r="A9" s="3" t="s">
        <v>17</v>
      </c>
      <c r="B9" s="14" t="s">
        <v>47</v>
      </c>
      <c r="C9" s="14" t="s">
        <v>21</v>
      </c>
      <c r="D9" s="11" t="s">
        <v>81</v>
      </c>
      <c r="E9" s="14" t="s">
        <v>49</v>
      </c>
      <c r="F9" s="14" t="s">
        <v>21</v>
      </c>
      <c r="G9" s="14"/>
      <c r="H9" s="14" t="s">
        <v>52</v>
      </c>
    </row>
    <row r="10" spans="1:8" ht="31" customHeight="1">
      <c r="A10" s="3" t="s">
        <v>146</v>
      </c>
      <c r="B10" s="14" t="s">
        <v>47</v>
      </c>
      <c r="C10" s="14" t="s">
        <v>48</v>
      </c>
      <c r="D10" s="14" t="s">
        <v>59</v>
      </c>
      <c r="E10" s="14" t="s">
        <v>49</v>
      </c>
      <c r="F10" s="14" t="s">
        <v>50</v>
      </c>
      <c r="G10" s="11" t="s">
        <v>51</v>
      </c>
      <c r="H10" s="14" t="s">
        <v>52</v>
      </c>
    </row>
    <row r="11" spans="1:8" s="1" customFormat="1" ht="31" customHeight="1">
      <c r="A11" s="3" t="s">
        <v>23</v>
      </c>
      <c r="B11" s="14" t="s">
        <v>58</v>
      </c>
      <c r="C11" s="14" t="s">
        <v>48</v>
      </c>
      <c r="D11" s="11" t="s">
        <v>59</v>
      </c>
      <c r="E11" s="14" t="s">
        <v>62</v>
      </c>
      <c r="F11" s="14" t="s">
        <v>12</v>
      </c>
      <c r="G11" s="11" t="s">
        <v>64</v>
      </c>
      <c r="H11" s="14" t="s">
        <v>52</v>
      </c>
    </row>
    <row r="12" spans="1:8" s="1" customFormat="1" ht="31" customHeight="1">
      <c r="A12" s="3" t="s">
        <v>15</v>
      </c>
      <c r="B12" s="14" t="s">
        <v>77</v>
      </c>
      <c r="C12" s="14" t="s">
        <v>14</v>
      </c>
      <c r="D12" s="11" t="s">
        <v>79</v>
      </c>
      <c r="E12" s="14" t="s">
        <v>62</v>
      </c>
      <c r="F12" s="14" t="s">
        <v>50</v>
      </c>
      <c r="G12" s="11" t="s">
        <v>78</v>
      </c>
      <c r="H12" s="14" t="s">
        <v>52</v>
      </c>
    </row>
    <row r="13" spans="1:8" s="1" customFormat="1" ht="31" customHeight="1">
      <c r="A13" s="3" t="s">
        <v>10</v>
      </c>
      <c r="B13" s="14" t="s">
        <v>58</v>
      </c>
      <c r="C13" s="14" t="s">
        <v>19</v>
      </c>
      <c r="D13" s="14" t="s">
        <v>59</v>
      </c>
      <c r="E13" s="14" t="s">
        <v>55</v>
      </c>
      <c r="F13" s="14" t="s">
        <v>14</v>
      </c>
      <c r="G13" s="11" t="s">
        <v>60</v>
      </c>
      <c r="H13" s="14" t="s">
        <v>52</v>
      </c>
    </row>
    <row r="14" spans="1:8" s="1" customFormat="1" ht="31" customHeight="1">
      <c r="A14" s="3" t="s">
        <v>13</v>
      </c>
      <c r="B14" s="14" t="s">
        <v>43</v>
      </c>
      <c r="C14" s="14" t="s">
        <v>14</v>
      </c>
      <c r="D14" s="11" t="s">
        <v>44</v>
      </c>
      <c r="E14" s="14" t="s">
        <v>45</v>
      </c>
      <c r="F14" s="14" t="s">
        <v>9</v>
      </c>
      <c r="G14" s="11" t="s">
        <v>46</v>
      </c>
      <c r="H14" s="14" t="s">
        <v>52</v>
      </c>
    </row>
    <row r="15" spans="1:8" s="1" customFormat="1" ht="31" customHeight="1">
      <c r="A15" s="3" t="s">
        <v>33</v>
      </c>
      <c r="B15" s="14" t="s">
        <v>58</v>
      </c>
      <c r="C15" s="14" t="s">
        <v>48</v>
      </c>
      <c r="D15" s="11" t="s">
        <v>75</v>
      </c>
      <c r="E15" s="14" t="s">
        <v>76</v>
      </c>
      <c r="F15" s="14" t="s">
        <v>12</v>
      </c>
      <c r="G15" s="11"/>
      <c r="H15" s="14" t="s">
        <v>52</v>
      </c>
    </row>
  </sheetData>
  <sortState ref="A2:H15">
    <sortCondition ref="A2:A15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baseColWidth="10" defaultColWidth="8.83203125" defaultRowHeight="14" x14ac:dyDescent="0"/>
  <cols>
    <col min="1" max="1" width="24.83203125" customWidth="1"/>
    <col min="2" max="2" width="10.1640625" customWidth="1"/>
    <col min="3" max="3" width="25.33203125" customWidth="1"/>
    <col min="4" max="4" width="10.5" customWidth="1"/>
    <col min="5" max="5" width="25.1640625" customWidth="1"/>
    <col min="6" max="6" width="10.33203125" customWidth="1"/>
    <col min="7" max="7" width="28.5" customWidth="1"/>
  </cols>
  <sheetData>
    <row r="1" spans="1:7">
      <c r="A1" s="6" t="s">
        <v>0</v>
      </c>
      <c r="B1" s="6" t="s">
        <v>34</v>
      </c>
      <c r="C1" s="6" t="s">
        <v>35</v>
      </c>
      <c r="D1" s="6" t="s">
        <v>34</v>
      </c>
      <c r="E1" s="6" t="s">
        <v>35</v>
      </c>
      <c r="F1" s="6" t="s">
        <v>34</v>
      </c>
      <c r="G1" s="6" t="s">
        <v>35</v>
      </c>
    </row>
    <row r="2" spans="1:7" ht="16.5" customHeight="1">
      <c r="A2" s="3" t="s">
        <v>147</v>
      </c>
      <c r="B2" s="12"/>
      <c r="C2" s="14"/>
      <c r="D2" s="14"/>
      <c r="E2" s="14"/>
      <c r="F2" s="14"/>
      <c r="G2" s="14"/>
    </row>
    <row r="3" spans="1:7">
      <c r="A3" s="5" t="s">
        <v>145</v>
      </c>
      <c r="B3" s="12"/>
      <c r="C3" s="14"/>
      <c r="D3" s="14"/>
      <c r="E3" s="14"/>
      <c r="F3" s="14"/>
      <c r="G3" s="14"/>
    </row>
    <row r="4" spans="1:7">
      <c r="A4" s="3" t="s">
        <v>22</v>
      </c>
      <c r="B4" s="25"/>
      <c r="C4" s="11"/>
      <c r="D4" s="14"/>
      <c r="E4" s="11"/>
      <c r="F4" s="14"/>
      <c r="G4" s="11"/>
    </row>
    <row r="5" spans="1:7">
      <c r="A5" s="3" t="s">
        <v>143</v>
      </c>
      <c r="B5" s="12"/>
      <c r="C5" s="14"/>
      <c r="D5" s="14"/>
      <c r="E5" s="14"/>
      <c r="F5" s="14"/>
      <c r="G5" s="14"/>
    </row>
    <row r="6" spans="1:7">
      <c r="A6" s="3" t="s">
        <v>20</v>
      </c>
      <c r="B6" s="12"/>
      <c r="C6" s="14"/>
      <c r="D6" s="14"/>
      <c r="E6" s="14"/>
      <c r="F6" s="14"/>
      <c r="G6" s="14"/>
    </row>
    <row r="7" spans="1:7">
      <c r="A7" s="3" t="s">
        <v>148</v>
      </c>
      <c r="B7" s="30">
        <v>41481</v>
      </c>
      <c r="C7" s="14" t="s">
        <v>126</v>
      </c>
      <c r="D7" s="14"/>
      <c r="E7" s="14"/>
      <c r="F7" s="14"/>
      <c r="G7" s="14"/>
    </row>
    <row r="8" spans="1:7">
      <c r="A8" s="3" t="s">
        <v>24</v>
      </c>
      <c r="B8" s="12"/>
      <c r="C8" s="14"/>
      <c r="D8" s="14"/>
      <c r="E8" s="14"/>
      <c r="F8" s="14"/>
      <c r="G8" s="14"/>
    </row>
    <row r="9" spans="1:7">
      <c r="A9" s="3" t="s">
        <v>17</v>
      </c>
      <c r="B9" s="30">
        <v>41481</v>
      </c>
      <c r="C9" s="14" t="s">
        <v>126</v>
      </c>
      <c r="D9" s="14"/>
      <c r="E9" s="14"/>
      <c r="F9" s="14"/>
      <c r="G9" s="14"/>
    </row>
    <row r="10" spans="1:7">
      <c r="A10" s="3" t="s">
        <v>146</v>
      </c>
      <c r="B10" s="25"/>
      <c r="C10" s="14"/>
      <c r="D10" s="14"/>
      <c r="E10" s="14"/>
      <c r="F10" s="14"/>
      <c r="G10" s="14"/>
    </row>
    <row r="11" spans="1:7">
      <c r="A11" s="3" t="s">
        <v>23</v>
      </c>
      <c r="B11" s="12"/>
      <c r="C11" s="14"/>
      <c r="D11" s="14"/>
      <c r="E11" s="14"/>
      <c r="F11" s="14"/>
      <c r="G11" s="14"/>
    </row>
    <row r="12" spans="1:7">
      <c r="A12" s="3" t="s">
        <v>15</v>
      </c>
      <c r="B12" s="12"/>
      <c r="C12" s="14"/>
      <c r="D12" s="14"/>
      <c r="E12" s="14"/>
      <c r="F12" s="14"/>
      <c r="G12" s="14"/>
    </row>
    <row r="13" spans="1:7">
      <c r="A13" s="3" t="s">
        <v>10</v>
      </c>
      <c r="B13" s="12"/>
      <c r="C13" s="14"/>
      <c r="D13" s="14"/>
      <c r="E13" s="14"/>
      <c r="F13" s="14"/>
      <c r="G13" s="14"/>
    </row>
    <row r="14" spans="1:7">
      <c r="A14" s="3" t="s">
        <v>13</v>
      </c>
      <c r="B14" s="12"/>
      <c r="C14" s="14"/>
      <c r="D14" s="14"/>
      <c r="E14" s="14"/>
      <c r="F14" s="14"/>
      <c r="G14" s="14"/>
    </row>
    <row r="15" spans="1:7">
      <c r="A15" s="3" t="s">
        <v>33</v>
      </c>
      <c r="B15" s="30">
        <v>41481</v>
      </c>
      <c r="C15" s="14" t="s">
        <v>126</v>
      </c>
      <c r="D15" s="27">
        <v>41500</v>
      </c>
      <c r="E15" s="14" t="s">
        <v>126</v>
      </c>
      <c r="F15" s="14"/>
      <c r="G15" s="14"/>
    </row>
  </sheetData>
  <sortState ref="A2:G15">
    <sortCondition ref="A2:A1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baseColWidth="10" defaultColWidth="8.83203125" defaultRowHeight="14" x14ac:dyDescent="0"/>
  <cols>
    <col min="1" max="1" width="28.5" customWidth="1"/>
    <col min="2" max="2" width="23.83203125" customWidth="1"/>
    <col min="3" max="3" width="13.33203125" customWidth="1"/>
    <col min="4" max="5" width="11.5" customWidth="1"/>
    <col min="6" max="6" width="13.1640625" customWidth="1"/>
    <col min="7" max="7" width="10.6640625" customWidth="1"/>
    <col min="8" max="8" width="13.1640625" customWidth="1"/>
    <col min="9" max="9" width="9.33203125" customWidth="1"/>
    <col min="11" max="11" width="11" customWidth="1"/>
  </cols>
  <sheetData>
    <row r="1" spans="1:11">
      <c r="A1" s="15" t="s">
        <v>0</v>
      </c>
      <c r="B1" s="15" t="s">
        <v>6</v>
      </c>
      <c r="C1" s="15" t="s">
        <v>26</v>
      </c>
      <c r="D1" s="15" t="s">
        <v>104</v>
      </c>
      <c r="E1" s="15" t="s">
        <v>105</v>
      </c>
      <c r="F1" s="15" t="s">
        <v>106</v>
      </c>
      <c r="G1" s="16" t="s">
        <v>98</v>
      </c>
      <c r="H1" s="16" t="s">
        <v>99</v>
      </c>
      <c r="I1" s="16" t="s">
        <v>100</v>
      </c>
      <c r="J1" s="17"/>
      <c r="K1" s="16" t="s">
        <v>37</v>
      </c>
    </row>
    <row r="2" spans="1:11" ht="77.25" customHeight="1">
      <c r="A2" s="3" t="s">
        <v>147</v>
      </c>
      <c r="B2" s="11" t="s">
        <v>114</v>
      </c>
      <c r="C2" s="31">
        <v>2</v>
      </c>
      <c r="D2" s="31"/>
      <c r="E2" s="31"/>
      <c r="F2" s="31"/>
      <c r="G2" s="29">
        <v>50</v>
      </c>
      <c r="H2" s="29">
        <v>0.35</v>
      </c>
      <c r="I2" s="29">
        <v>4</v>
      </c>
      <c r="J2" s="8"/>
      <c r="K2" s="13">
        <f>SUMPRODUCT(C2:I2,C20:I20)</f>
        <v>15.491000000000001</v>
      </c>
    </row>
    <row r="3" spans="1:11" ht="70">
      <c r="A3" s="5" t="s">
        <v>145</v>
      </c>
      <c r="B3" s="11" t="s">
        <v>109</v>
      </c>
      <c r="C3" s="31">
        <v>2</v>
      </c>
      <c r="D3" s="31">
        <v>150</v>
      </c>
      <c r="E3" s="31"/>
      <c r="F3" s="31"/>
      <c r="G3" s="29">
        <v>50</v>
      </c>
      <c r="H3" s="29">
        <v>0.35</v>
      </c>
      <c r="I3" s="29">
        <v>4</v>
      </c>
      <c r="J3" s="8"/>
      <c r="K3" s="13">
        <f>SUMPRODUCT(C3:I3,C20:I20)</f>
        <v>19.991000000000003</v>
      </c>
    </row>
    <row r="4" spans="1:11" ht="56">
      <c r="A4" s="3" t="s">
        <v>22</v>
      </c>
      <c r="B4" s="11" t="s">
        <v>111</v>
      </c>
      <c r="C4" s="31">
        <v>1.2</v>
      </c>
      <c r="D4" s="31"/>
      <c r="E4" s="31"/>
      <c r="F4" s="31"/>
      <c r="G4" s="29">
        <v>50</v>
      </c>
      <c r="H4" s="29">
        <v>0.35</v>
      </c>
      <c r="I4" s="29">
        <v>4</v>
      </c>
      <c r="J4" s="8"/>
      <c r="K4" s="13">
        <f>SUMPRODUCT(C4:I4,C20:I20)</f>
        <v>11.651000000000002</v>
      </c>
    </row>
    <row r="5" spans="1:11" ht="56">
      <c r="A5" s="3" t="s">
        <v>143</v>
      </c>
      <c r="B5" s="11" t="s">
        <v>115</v>
      </c>
      <c r="C5" s="31">
        <v>2</v>
      </c>
      <c r="D5" s="31"/>
      <c r="E5" s="31"/>
      <c r="F5" s="31"/>
      <c r="G5" s="29">
        <v>50</v>
      </c>
      <c r="H5" s="29">
        <v>0.35</v>
      </c>
      <c r="I5" s="29">
        <v>4</v>
      </c>
      <c r="J5" s="8"/>
      <c r="K5" s="13">
        <f>SUMPRODUCT(C5:I5,C20:I20)</f>
        <v>15.491000000000001</v>
      </c>
    </row>
    <row r="6" spans="1:11" ht="56">
      <c r="A6" s="3" t="s">
        <v>20</v>
      </c>
      <c r="B6" s="11" t="s">
        <v>116</v>
      </c>
      <c r="C6" s="31">
        <v>1.2</v>
      </c>
      <c r="D6" s="31"/>
      <c r="E6" s="31"/>
      <c r="F6" s="31"/>
      <c r="G6" s="29">
        <v>50</v>
      </c>
      <c r="H6" s="29">
        <v>0.35</v>
      </c>
      <c r="I6" s="29">
        <v>4</v>
      </c>
      <c r="J6" s="8"/>
      <c r="K6" s="13">
        <f>SUMPRODUCT(C6:I6,C20:I20)</f>
        <v>11.651000000000002</v>
      </c>
    </row>
    <row r="7" spans="1:11" ht="56">
      <c r="A7" s="3" t="s">
        <v>148</v>
      </c>
      <c r="B7" s="11" t="s">
        <v>116</v>
      </c>
      <c r="C7" s="31">
        <v>1.2</v>
      </c>
      <c r="D7" s="31"/>
      <c r="E7" s="31"/>
      <c r="F7" s="31"/>
      <c r="G7" s="29">
        <v>50</v>
      </c>
      <c r="H7" s="29">
        <v>0.35</v>
      </c>
      <c r="I7" s="29">
        <v>4</v>
      </c>
      <c r="J7" s="8"/>
      <c r="K7" s="13">
        <f>SUMPRODUCT(C7:I7,C20:I20)</f>
        <v>11.651000000000002</v>
      </c>
    </row>
    <row r="8" spans="1:11" ht="42">
      <c r="A8" s="3" t="s">
        <v>24</v>
      </c>
      <c r="B8" s="11" t="s">
        <v>103</v>
      </c>
      <c r="C8" s="31"/>
      <c r="D8" s="31"/>
      <c r="E8" s="31"/>
      <c r="F8" s="31"/>
      <c r="G8" s="29">
        <v>50</v>
      </c>
      <c r="H8" s="29">
        <v>0.35</v>
      </c>
      <c r="I8" s="29">
        <v>4</v>
      </c>
      <c r="J8" s="8"/>
      <c r="K8" s="13">
        <f>SUMPRODUCT(C8:I8,C20:I20)</f>
        <v>5.891</v>
      </c>
    </row>
    <row r="9" spans="1:11" ht="42">
      <c r="A9" s="3" t="s">
        <v>17</v>
      </c>
      <c r="B9" s="11" t="s">
        <v>103</v>
      </c>
      <c r="C9" s="31"/>
      <c r="D9" s="31"/>
      <c r="E9" s="31"/>
      <c r="F9" s="31"/>
      <c r="G9" s="29">
        <v>50</v>
      </c>
      <c r="H9" s="29">
        <v>0.35</v>
      </c>
      <c r="I9" s="29">
        <v>4</v>
      </c>
      <c r="J9" s="8"/>
      <c r="K9" s="13">
        <f>SUMPRODUCT(C9:I9,C20:I20)</f>
        <v>5.891</v>
      </c>
    </row>
    <row r="10" spans="1:11" ht="56">
      <c r="A10" s="3" t="s">
        <v>146</v>
      </c>
      <c r="B10" s="11" t="s">
        <v>113</v>
      </c>
      <c r="C10" s="31">
        <v>1</v>
      </c>
      <c r="D10" s="31"/>
      <c r="E10" s="31"/>
      <c r="F10" s="31"/>
      <c r="G10" s="29">
        <v>50</v>
      </c>
      <c r="H10" s="29">
        <v>0.35</v>
      </c>
      <c r="I10" s="29">
        <v>4</v>
      </c>
      <c r="J10" s="8"/>
      <c r="K10" s="13">
        <f>SUMPRODUCT(C10:I10,C20:I20)</f>
        <v>10.691000000000001</v>
      </c>
    </row>
    <row r="11" spans="1:11" ht="70">
      <c r="A11" s="3" t="s">
        <v>23</v>
      </c>
      <c r="B11" s="11" t="s">
        <v>112</v>
      </c>
      <c r="C11" s="31">
        <v>1</v>
      </c>
      <c r="D11" s="31"/>
      <c r="E11" s="31">
        <v>1.5</v>
      </c>
      <c r="F11" s="31"/>
      <c r="G11" s="29">
        <v>50</v>
      </c>
      <c r="H11" s="29">
        <v>0.35</v>
      </c>
      <c r="I11" s="29">
        <v>4</v>
      </c>
      <c r="J11" s="8"/>
      <c r="K11" s="13">
        <f>SUMPRODUCT(C11:I11,C20:I20)</f>
        <v>23.066000000000003</v>
      </c>
    </row>
    <row r="12" spans="1:11" ht="70">
      <c r="A12" s="3" t="s">
        <v>15</v>
      </c>
      <c r="B12" s="11" t="s">
        <v>110</v>
      </c>
      <c r="C12" s="31">
        <v>1.5</v>
      </c>
      <c r="D12" s="31"/>
      <c r="E12" s="31"/>
      <c r="F12" s="31">
        <v>2.5</v>
      </c>
      <c r="G12" s="29">
        <v>50</v>
      </c>
      <c r="H12" s="29">
        <v>0.35</v>
      </c>
      <c r="I12" s="29">
        <v>4</v>
      </c>
      <c r="J12" s="8"/>
      <c r="K12" s="13">
        <f>SUMPRODUCT(C12:I12,C20:I20)</f>
        <v>47.466000000000008</v>
      </c>
    </row>
    <row r="13" spans="1:11" ht="56">
      <c r="A13" s="3" t="s">
        <v>10</v>
      </c>
      <c r="B13" s="11" t="s">
        <v>113</v>
      </c>
      <c r="C13" s="31">
        <v>1</v>
      </c>
      <c r="D13" s="31"/>
      <c r="E13" s="31"/>
      <c r="F13" s="31"/>
      <c r="G13" s="29">
        <v>50</v>
      </c>
      <c r="H13" s="29">
        <v>0.35</v>
      </c>
      <c r="I13" s="29">
        <v>4</v>
      </c>
      <c r="J13" s="8"/>
      <c r="K13" s="13">
        <f>SUMPRODUCT(C13:I13,C20:I20)</f>
        <v>10.691000000000001</v>
      </c>
    </row>
    <row r="14" spans="1:11" ht="56">
      <c r="A14" s="3" t="s">
        <v>13</v>
      </c>
      <c r="B14" s="11" t="s">
        <v>117</v>
      </c>
      <c r="C14" s="31">
        <v>1.5</v>
      </c>
      <c r="D14" s="31"/>
      <c r="E14" s="31"/>
      <c r="F14" s="31"/>
      <c r="G14" s="29">
        <v>50</v>
      </c>
      <c r="H14" s="29">
        <v>0.35</v>
      </c>
      <c r="I14" s="29">
        <v>4</v>
      </c>
      <c r="J14" s="8"/>
      <c r="K14" s="13">
        <f>SUMPRODUCT(C14:I14,C20:I20)</f>
        <v>13.090999999999999</v>
      </c>
    </row>
    <row r="15" spans="1:11" ht="42">
      <c r="A15" s="3" t="s">
        <v>33</v>
      </c>
      <c r="B15" s="11" t="s">
        <v>103</v>
      </c>
      <c r="C15" s="31"/>
      <c r="D15" s="31"/>
      <c r="E15" s="31"/>
      <c r="F15" s="31"/>
      <c r="G15" s="29">
        <v>50</v>
      </c>
      <c r="H15" s="29">
        <v>0.35</v>
      </c>
      <c r="I15" s="29">
        <v>4</v>
      </c>
      <c r="J15" s="8"/>
      <c r="K15" s="13">
        <f>SUMPRODUCT(C15:I15,C20:I20)</f>
        <v>5.891</v>
      </c>
    </row>
    <row r="17" spans="1: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9" spans="1:12">
      <c r="B19" s="4" t="s">
        <v>27</v>
      </c>
      <c r="C19" s="4" t="s">
        <v>118</v>
      </c>
      <c r="D19" s="4" t="s">
        <v>107</v>
      </c>
      <c r="E19" s="4" t="s">
        <v>119</v>
      </c>
      <c r="F19" s="4" t="s">
        <v>108</v>
      </c>
      <c r="G19" s="4" t="s">
        <v>127</v>
      </c>
      <c r="H19" s="4" t="s">
        <v>102</v>
      </c>
      <c r="I19" s="4" t="s">
        <v>101</v>
      </c>
    </row>
    <row r="20" spans="1:12">
      <c r="B20" s="4" t="s">
        <v>28</v>
      </c>
      <c r="C20" s="26">
        <v>4.8</v>
      </c>
      <c r="D20" s="26">
        <v>0.03</v>
      </c>
      <c r="E20" s="26">
        <v>8.25</v>
      </c>
      <c r="F20" s="26">
        <v>13.75</v>
      </c>
      <c r="G20" s="26">
        <v>4.9000000000000002E-2</v>
      </c>
      <c r="H20" s="26">
        <v>8.3000000000000007</v>
      </c>
      <c r="I20" s="26">
        <v>0.13400000000000001</v>
      </c>
    </row>
  </sheetData>
  <sortState ref="A2:I15">
    <sortCondition ref="A2:A15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G1" workbookViewId="0"/>
  </sheetViews>
  <sheetFormatPr baseColWidth="10" defaultColWidth="8.83203125" defaultRowHeight="14" x14ac:dyDescent="0"/>
  <cols>
    <col min="1" max="1" width="30.5" customWidth="1"/>
    <col min="2" max="2" width="21.1640625" customWidth="1"/>
    <col min="3" max="3" width="15.33203125" style="9" customWidth="1"/>
    <col min="6" max="6" width="12" customWidth="1"/>
    <col min="7" max="7" width="13" customWidth="1"/>
    <col min="8" max="8" width="10.1640625" customWidth="1"/>
    <col min="9" max="9" width="9.1640625" customWidth="1"/>
    <col min="10" max="10" width="10.5" customWidth="1"/>
    <col min="11" max="11" width="9.5" customWidth="1"/>
    <col min="13" max="13" width="17.33203125" style="10" customWidth="1"/>
  </cols>
  <sheetData>
    <row r="1" spans="1:13">
      <c r="A1" s="6" t="s">
        <v>0</v>
      </c>
      <c r="B1" s="6" t="s">
        <v>4</v>
      </c>
      <c r="C1" s="6" t="s">
        <v>3</v>
      </c>
      <c r="D1" s="20" t="s">
        <v>11</v>
      </c>
      <c r="E1" s="20" t="s">
        <v>125</v>
      </c>
      <c r="F1" s="20" t="s">
        <v>49</v>
      </c>
      <c r="G1" s="20" t="s">
        <v>71</v>
      </c>
      <c r="H1" s="28" t="s">
        <v>55</v>
      </c>
      <c r="I1" s="20" t="s">
        <v>124</v>
      </c>
      <c r="J1" s="20" t="s">
        <v>123</v>
      </c>
      <c r="K1" s="20" t="s">
        <v>66</v>
      </c>
      <c r="L1" s="20"/>
      <c r="M1" s="33" t="s">
        <v>38</v>
      </c>
    </row>
    <row r="2" spans="1:13" ht="30.75" customHeight="1">
      <c r="A2" s="3" t="s">
        <v>25</v>
      </c>
      <c r="B2" s="14" t="s">
        <v>49</v>
      </c>
      <c r="C2" s="14" t="s">
        <v>80</v>
      </c>
      <c r="D2" s="29"/>
      <c r="E2" s="29"/>
      <c r="F2" s="29">
        <v>40</v>
      </c>
      <c r="G2" s="29"/>
      <c r="H2" s="29"/>
      <c r="I2" s="29"/>
      <c r="J2" s="29"/>
      <c r="K2" s="29"/>
      <c r="L2" s="8"/>
      <c r="M2" s="18">
        <f>SUMPRODUCT(D2:K2,D19:K19)</f>
        <v>27.799999999999997</v>
      </c>
    </row>
    <row r="3" spans="1:13" ht="28">
      <c r="A3" s="5" t="s">
        <v>145</v>
      </c>
      <c r="B3" s="11" t="s">
        <v>68</v>
      </c>
      <c r="C3" s="11" t="s">
        <v>69</v>
      </c>
      <c r="D3" s="40">
        <v>40</v>
      </c>
      <c r="E3" s="29"/>
      <c r="F3" s="29"/>
      <c r="G3" s="29"/>
      <c r="H3" s="29"/>
      <c r="I3" s="29"/>
      <c r="J3" s="29"/>
      <c r="K3" s="29">
        <v>50</v>
      </c>
      <c r="L3" s="8"/>
      <c r="M3" s="18">
        <f>SUMPRODUCT(D3:K3,D19:K19)</f>
        <v>52.2</v>
      </c>
    </row>
    <row r="4" spans="1:13">
      <c r="A4" s="3" t="s">
        <v>22</v>
      </c>
      <c r="B4" s="14" t="s">
        <v>11</v>
      </c>
      <c r="C4" s="14" t="s">
        <v>19</v>
      </c>
      <c r="D4" s="29">
        <v>50</v>
      </c>
      <c r="E4" s="29"/>
      <c r="F4" s="29"/>
      <c r="G4" s="29"/>
      <c r="H4" s="29"/>
      <c r="I4" s="29"/>
      <c r="J4" s="29"/>
      <c r="K4" s="29"/>
      <c r="L4" s="8"/>
      <c r="M4" s="18">
        <f>SUMPRODUCT(D4:K4,D19:K19)</f>
        <v>31.5</v>
      </c>
    </row>
    <row r="5" spans="1:13">
      <c r="A5" s="3" t="s">
        <v>143</v>
      </c>
      <c r="B5" s="27" t="s">
        <v>56</v>
      </c>
      <c r="C5" s="14" t="s">
        <v>50</v>
      </c>
      <c r="D5" s="29"/>
      <c r="E5" s="29"/>
      <c r="F5" s="29"/>
      <c r="G5" s="29"/>
      <c r="H5" s="29">
        <v>75</v>
      </c>
      <c r="I5" s="29"/>
      <c r="J5" s="29"/>
      <c r="K5" s="29"/>
      <c r="L5" s="8"/>
      <c r="M5" s="18">
        <f>SUMPRODUCT(D5:K5,D19:K19)</f>
        <v>47.625</v>
      </c>
    </row>
    <row r="6" spans="1:13">
      <c r="A6" s="3" t="s">
        <v>20</v>
      </c>
      <c r="B6" s="14" t="s">
        <v>11</v>
      </c>
      <c r="C6" s="14" t="s">
        <v>19</v>
      </c>
      <c r="D6" s="29">
        <v>50</v>
      </c>
      <c r="E6" s="29"/>
      <c r="F6" s="29"/>
      <c r="G6" s="29"/>
      <c r="H6" s="29"/>
      <c r="I6" s="29"/>
      <c r="J6" s="29"/>
      <c r="K6" s="29"/>
      <c r="L6" s="8"/>
      <c r="M6" s="18">
        <f>SUMPRODUCT(D6:K6,D19:K19)</f>
        <v>31.5</v>
      </c>
    </row>
    <row r="7" spans="1:13">
      <c r="A7" s="3" t="s">
        <v>24</v>
      </c>
      <c r="B7" s="14"/>
      <c r="C7" s="14"/>
      <c r="D7" s="29"/>
      <c r="E7" s="29"/>
      <c r="F7" s="29"/>
      <c r="G7" s="29"/>
      <c r="H7" s="29"/>
      <c r="I7" s="29"/>
      <c r="J7" s="29"/>
      <c r="K7" s="29"/>
      <c r="L7" s="8"/>
      <c r="M7" s="18">
        <f>SUMPRODUCT(D7:K7,D19:K19)</f>
        <v>0</v>
      </c>
    </row>
    <row r="8" spans="1:13">
      <c r="A8" s="3" t="s">
        <v>17</v>
      </c>
      <c r="B8" s="14" t="s">
        <v>49</v>
      </c>
      <c r="C8" s="14" t="s">
        <v>21</v>
      </c>
      <c r="D8" s="29"/>
      <c r="E8" s="29"/>
      <c r="F8" s="29">
        <v>65</v>
      </c>
      <c r="G8" s="29"/>
      <c r="H8" s="29"/>
      <c r="I8" s="29"/>
      <c r="J8" s="29"/>
      <c r="K8" s="29">
        <v>60</v>
      </c>
      <c r="L8" s="8"/>
      <c r="M8" s="18">
        <f>SUMPRODUCT(D8:K8,D19:K19)</f>
        <v>77.575000000000003</v>
      </c>
    </row>
    <row r="9" spans="1:13">
      <c r="A9" s="3" t="s">
        <v>18</v>
      </c>
      <c r="B9" s="14" t="s">
        <v>71</v>
      </c>
      <c r="C9" s="14" t="s">
        <v>83</v>
      </c>
      <c r="D9" s="29"/>
      <c r="E9" s="29"/>
      <c r="F9" s="29"/>
      <c r="G9" s="29">
        <v>55</v>
      </c>
      <c r="H9" s="29"/>
      <c r="I9" s="29"/>
      <c r="J9" s="29"/>
      <c r="K9" s="29">
        <v>20</v>
      </c>
      <c r="L9" s="8"/>
      <c r="M9" s="18">
        <f>SUMPRODUCT(D9:K9,D19:K19)</f>
        <v>48.2</v>
      </c>
    </row>
    <row r="10" spans="1:13">
      <c r="A10" s="3" t="s">
        <v>7</v>
      </c>
      <c r="B10" s="14" t="s">
        <v>49</v>
      </c>
      <c r="C10" s="14" t="s">
        <v>50</v>
      </c>
      <c r="D10" s="29"/>
      <c r="E10" s="29"/>
      <c r="F10" s="29">
        <v>40</v>
      </c>
      <c r="G10" s="29"/>
      <c r="H10" s="29"/>
      <c r="I10" s="29"/>
      <c r="J10" s="29"/>
      <c r="K10" s="29"/>
      <c r="L10" s="8"/>
      <c r="M10" s="18">
        <f>SUMPRODUCT(D10:K10,D19:K19)</f>
        <v>27.799999999999997</v>
      </c>
    </row>
    <row r="11" spans="1:13">
      <c r="A11" s="3" t="s">
        <v>23</v>
      </c>
      <c r="B11" s="14" t="s">
        <v>62</v>
      </c>
      <c r="C11" s="14" t="s">
        <v>12</v>
      </c>
      <c r="D11" s="29">
        <v>30</v>
      </c>
      <c r="E11" s="29"/>
      <c r="F11" s="29"/>
      <c r="G11" s="29"/>
      <c r="H11" s="29"/>
      <c r="I11" s="29"/>
      <c r="J11" s="29"/>
      <c r="K11" s="29"/>
      <c r="L11" s="8"/>
      <c r="M11" s="18">
        <f>SUMPRODUCT(D11:K11,D19:K19)</f>
        <v>18.899999999999999</v>
      </c>
    </row>
    <row r="12" spans="1:13">
      <c r="A12" s="3" t="s">
        <v>15</v>
      </c>
      <c r="B12" s="14" t="s">
        <v>125</v>
      </c>
      <c r="C12" s="14" t="s">
        <v>50</v>
      </c>
      <c r="D12" s="39"/>
      <c r="E12" s="29">
        <v>75</v>
      </c>
      <c r="F12" s="29"/>
      <c r="G12" s="29"/>
      <c r="H12" s="29"/>
      <c r="I12" s="29"/>
      <c r="J12" s="29"/>
      <c r="K12" s="29"/>
      <c r="L12" s="8"/>
      <c r="M12" s="18">
        <f>SUMPRODUCT(D12:K12,D19:K19)</f>
        <v>51.749999999999993</v>
      </c>
    </row>
    <row r="13" spans="1:13">
      <c r="A13" s="3" t="s">
        <v>10</v>
      </c>
      <c r="B13" s="14" t="s">
        <v>55</v>
      </c>
      <c r="C13" s="14" t="s">
        <v>14</v>
      </c>
      <c r="D13" s="29"/>
      <c r="E13" s="29"/>
      <c r="F13" s="29"/>
      <c r="G13" s="29"/>
      <c r="H13" s="29">
        <v>70</v>
      </c>
      <c r="I13" s="29"/>
      <c r="J13" s="29"/>
      <c r="K13" s="29"/>
      <c r="L13" s="8"/>
      <c r="M13" s="18">
        <f>SUMPRODUCT(D13:K13,D19:K19)</f>
        <v>44.45</v>
      </c>
    </row>
    <row r="14" spans="1:13">
      <c r="A14" s="3" t="s">
        <v>13</v>
      </c>
      <c r="B14" s="14" t="s">
        <v>123</v>
      </c>
      <c r="C14" s="14" t="s">
        <v>9</v>
      </c>
      <c r="D14" s="29"/>
      <c r="E14" s="29"/>
      <c r="F14" s="29"/>
      <c r="G14" s="29"/>
      <c r="H14" s="29"/>
      <c r="I14" s="29"/>
      <c r="J14" s="29">
        <v>80</v>
      </c>
      <c r="K14" s="29"/>
      <c r="L14" s="8"/>
      <c r="M14" s="18">
        <f>SUMPRODUCT(D14:K14,D19:K19)</f>
        <v>51.2</v>
      </c>
    </row>
    <row r="15" spans="1:13">
      <c r="A15" s="3" t="s">
        <v>16</v>
      </c>
      <c r="B15" s="14" t="s">
        <v>124</v>
      </c>
      <c r="C15" s="14" t="s">
        <v>12</v>
      </c>
      <c r="D15" s="29"/>
      <c r="E15" s="29"/>
      <c r="F15" s="29"/>
      <c r="G15" s="29"/>
      <c r="H15" s="29"/>
      <c r="I15" s="29">
        <v>30</v>
      </c>
      <c r="J15" s="29"/>
      <c r="K15" s="29">
        <v>120</v>
      </c>
      <c r="L15" s="8"/>
      <c r="M15" s="18">
        <f>SUMPRODUCT(D15:K15,D19:K19)</f>
        <v>83.700000000000017</v>
      </c>
    </row>
    <row r="18" spans="3:11">
      <c r="C18" s="20" t="s">
        <v>29</v>
      </c>
      <c r="D18" s="4" t="s">
        <v>11</v>
      </c>
      <c r="E18" s="4" t="s">
        <v>125</v>
      </c>
      <c r="F18" s="4" t="s">
        <v>49</v>
      </c>
      <c r="G18" s="4" t="s">
        <v>82</v>
      </c>
      <c r="H18" s="4" t="s">
        <v>55</v>
      </c>
      <c r="I18" s="4" t="s">
        <v>124</v>
      </c>
      <c r="J18" s="4" t="s">
        <v>123</v>
      </c>
      <c r="K18" s="4" t="s">
        <v>66</v>
      </c>
    </row>
    <row r="19" spans="3:11">
      <c r="C19" s="20" t="s">
        <v>30</v>
      </c>
      <c r="D19" s="4">
        <v>0.63</v>
      </c>
      <c r="E19" s="4">
        <v>0.69</v>
      </c>
      <c r="F19" s="4">
        <v>0.69499999999999995</v>
      </c>
      <c r="G19" s="4">
        <v>0.68</v>
      </c>
      <c r="H19" s="4">
        <v>0.63500000000000001</v>
      </c>
      <c r="I19" s="4">
        <v>0.63</v>
      </c>
      <c r="J19" s="4">
        <v>0.64</v>
      </c>
      <c r="K19" s="4">
        <v>0.54</v>
      </c>
    </row>
  </sheetData>
  <sortState ref="A2:K15">
    <sortCondition ref="A2:A15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H1" workbookViewId="0"/>
  </sheetViews>
  <sheetFormatPr baseColWidth="10" defaultColWidth="8.83203125" defaultRowHeight="14" x14ac:dyDescent="0"/>
  <cols>
    <col min="1" max="1" width="30.6640625" customWidth="1"/>
    <col min="2" max="2" width="21.5" customWidth="1"/>
    <col min="3" max="3" width="26.33203125" customWidth="1"/>
    <col min="4" max="4" width="14.1640625" customWidth="1"/>
    <col min="5" max="5" width="12.6640625" customWidth="1"/>
    <col min="6" max="6" width="13" customWidth="1"/>
    <col min="7" max="7" width="14.1640625" customWidth="1"/>
    <col min="8" max="8" width="15" customWidth="1"/>
    <col min="9" max="9" width="13.1640625" customWidth="1"/>
    <col min="10" max="10" width="16.1640625" customWidth="1"/>
    <col min="11" max="11" width="13.5" customWidth="1"/>
    <col min="13" max="13" width="12.6640625" customWidth="1"/>
  </cols>
  <sheetData>
    <row r="1" spans="1:13" s="9" customFormat="1">
      <c r="A1" s="6" t="s">
        <v>0</v>
      </c>
      <c r="B1" s="6" t="s">
        <v>2</v>
      </c>
      <c r="C1" s="6" t="s">
        <v>36</v>
      </c>
      <c r="D1" s="20" t="s">
        <v>84</v>
      </c>
      <c r="E1" s="20" t="s">
        <v>54</v>
      </c>
      <c r="F1" s="20" t="s">
        <v>74</v>
      </c>
      <c r="G1" s="20" t="s">
        <v>89</v>
      </c>
      <c r="H1" s="20" t="s">
        <v>81</v>
      </c>
      <c r="I1" s="20" t="s">
        <v>92</v>
      </c>
      <c r="J1" s="20" t="s">
        <v>94</v>
      </c>
      <c r="K1" s="20" t="s">
        <v>96</v>
      </c>
      <c r="L1" s="20"/>
      <c r="M1" s="20" t="s">
        <v>38</v>
      </c>
    </row>
    <row r="2" spans="1:13">
      <c r="A2" s="3" t="s">
        <v>147</v>
      </c>
      <c r="B2" s="14" t="s">
        <v>9</v>
      </c>
      <c r="C2" s="11" t="s">
        <v>59</v>
      </c>
      <c r="D2" s="22"/>
      <c r="E2" s="22">
        <v>80</v>
      </c>
      <c r="F2" s="22"/>
      <c r="G2" s="22"/>
      <c r="H2" s="22"/>
      <c r="I2" s="22"/>
      <c r="J2" s="22"/>
      <c r="K2" s="22"/>
      <c r="L2" s="22"/>
      <c r="M2" s="23">
        <f>SUMPRODUCT(D2:K2,D19:K19)</f>
        <v>2.8000000000000003</v>
      </c>
    </row>
    <row r="3" spans="1:13" ht="16">
      <c r="A3" s="5" t="s">
        <v>145</v>
      </c>
      <c r="B3" s="14" t="s">
        <v>65</v>
      </c>
      <c r="C3" s="11" t="s">
        <v>70</v>
      </c>
      <c r="D3" s="22">
        <v>14.4</v>
      </c>
      <c r="E3" s="22"/>
      <c r="F3" s="22"/>
      <c r="G3" s="22"/>
      <c r="H3" s="22"/>
      <c r="I3" s="22"/>
      <c r="J3" s="22"/>
      <c r="K3" s="22"/>
      <c r="L3" s="22"/>
      <c r="M3" s="23">
        <f>SUMPRODUCT(D3:K3,D19:K19)</f>
        <v>0.3024</v>
      </c>
    </row>
    <row r="4" spans="1:13">
      <c r="A4" s="3" t="s">
        <v>22</v>
      </c>
      <c r="B4" s="11" t="s">
        <v>73</v>
      </c>
      <c r="C4" s="11" t="s">
        <v>74</v>
      </c>
      <c r="D4" s="22"/>
      <c r="E4" s="22"/>
      <c r="F4" s="22" t="s">
        <v>121</v>
      </c>
      <c r="G4" s="22"/>
      <c r="H4" s="22"/>
      <c r="I4" s="22"/>
      <c r="J4" s="22"/>
      <c r="K4" s="22"/>
      <c r="L4" s="22"/>
      <c r="M4" s="23">
        <f>(2.11 * 0.67)</f>
        <v>1.4137</v>
      </c>
    </row>
    <row r="5" spans="1:13" ht="28">
      <c r="A5" s="3" t="s">
        <v>143</v>
      </c>
      <c r="B5" s="14" t="s">
        <v>19</v>
      </c>
      <c r="C5" s="11" t="s">
        <v>122</v>
      </c>
      <c r="D5" s="22"/>
      <c r="E5" s="22">
        <v>50</v>
      </c>
      <c r="F5" s="22"/>
      <c r="G5" s="22"/>
      <c r="H5" s="22"/>
      <c r="I5" s="22"/>
      <c r="J5" s="22">
        <v>60</v>
      </c>
      <c r="K5" s="22"/>
      <c r="L5" s="22"/>
      <c r="M5" s="23">
        <f>SUMPRODUCT(D5:K5,D19:K19)</f>
        <v>3.8500000000000005</v>
      </c>
    </row>
    <row r="6" spans="1:13">
      <c r="A6" s="3" t="s">
        <v>20</v>
      </c>
      <c r="B6" s="14" t="s">
        <v>21</v>
      </c>
      <c r="C6" s="14" t="s">
        <v>59</v>
      </c>
      <c r="D6" s="22"/>
      <c r="E6" s="22">
        <v>65</v>
      </c>
      <c r="F6" s="22"/>
      <c r="G6" s="22"/>
      <c r="H6" s="22"/>
      <c r="I6" s="22"/>
      <c r="J6" s="22"/>
      <c r="K6" s="22"/>
      <c r="L6" s="22"/>
      <c r="M6" s="23">
        <f>SUMPRODUCT(D6:K6,D19:K19)</f>
        <v>2.2750000000000004</v>
      </c>
    </row>
    <row r="7" spans="1:13">
      <c r="A7" s="3" t="s">
        <v>148</v>
      </c>
      <c r="B7" s="14" t="s">
        <v>9</v>
      </c>
      <c r="C7" s="14" t="s">
        <v>59</v>
      </c>
      <c r="D7" s="22"/>
      <c r="E7" s="22">
        <v>80</v>
      </c>
      <c r="F7" s="22"/>
      <c r="G7" s="22"/>
      <c r="H7" s="22"/>
      <c r="I7" s="22"/>
      <c r="J7" s="22"/>
      <c r="K7" s="22"/>
      <c r="L7" s="22"/>
      <c r="M7" s="23">
        <f>SUMPRODUCT(D7:K7,D19:K19)</f>
        <v>2.8000000000000003</v>
      </c>
    </row>
    <row r="8" spans="1:13">
      <c r="A8" s="3" t="s">
        <v>24</v>
      </c>
      <c r="B8" s="14" t="s">
        <v>21</v>
      </c>
      <c r="C8" s="14"/>
      <c r="D8" s="22"/>
      <c r="E8" s="22"/>
      <c r="F8" s="22"/>
      <c r="G8" s="22"/>
      <c r="H8" s="22"/>
      <c r="I8" s="22"/>
      <c r="J8" s="22"/>
      <c r="K8" s="22"/>
      <c r="L8" s="22"/>
      <c r="M8" s="23">
        <f>SUMPRODUCT(D8:K8,D19:K19)</f>
        <v>0</v>
      </c>
    </row>
    <row r="9" spans="1:13">
      <c r="A9" s="3" t="s">
        <v>17</v>
      </c>
      <c r="B9" s="14" t="s">
        <v>21</v>
      </c>
      <c r="C9" s="11" t="s">
        <v>120</v>
      </c>
      <c r="D9" s="22"/>
      <c r="E9" s="22"/>
      <c r="F9" s="22"/>
      <c r="G9" s="22"/>
      <c r="H9" s="22">
        <v>65</v>
      </c>
      <c r="I9" s="22"/>
      <c r="J9" s="22"/>
      <c r="K9" s="22"/>
      <c r="L9" s="22"/>
      <c r="M9" s="23">
        <f>SUMPRODUCT(D9:K9,D19:K19)</f>
        <v>1.9175</v>
      </c>
    </row>
    <row r="10" spans="1:13">
      <c r="A10" s="3" t="s">
        <v>146</v>
      </c>
      <c r="B10" s="14" t="s">
        <v>48</v>
      </c>
      <c r="C10" s="14" t="s">
        <v>59</v>
      </c>
      <c r="D10" s="24"/>
      <c r="E10" s="22">
        <v>60</v>
      </c>
      <c r="F10" s="22"/>
      <c r="G10" s="22"/>
      <c r="H10" s="22"/>
      <c r="I10" s="22"/>
      <c r="J10" s="22"/>
      <c r="K10" s="22"/>
      <c r="L10" s="22"/>
      <c r="M10" s="23">
        <f>SUMPRODUCT(D10:K10,D19:K19)</f>
        <v>2.1</v>
      </c>
    </row>
    <row r="11" spans="1:13">
      <c r="A11" s="3" t="s">
        <v>23</v>
      </c>
      <c r="B11" s="14" t="s">
        <v>48</v>
      </c>
      <c r="C11" s="11" t="s">
        <v>59</v>
      </c>
      <c r="D11" s="22"/>
      <c r="E11" s="22">
        <v>60</v>
      </c>
      <c r="F11" s="22"/>
      <c r="G11" s="22"/>
      <c r="H11" s="22"/>
      <c r="I11" s="22"/>
      <c r="J11" s="22"/>
      <c r="K11" s="22"/>
      <c r="L11" s="22"/>
      <c r="M11" s="23">
        <f>SUMPRODUCT(D11:K11,D19:K19)</f>
        <v>2.1</v>
      </c>
    </row>
    <row r="12" spans="1:13" ht="28">
      <c r="A12" s="3" t="s">
        <v>15</v>
      </c>
      <c r="B12" s="14" t="s">
        <v>14</v>
      </c>
      <c r="C12" s="11" t="s">
        <v>87</v>
      </c>
      <c r="D12" s="22"/>
      <c r="E12" s="22"/>
      <c r="F12" s="22"/>
      <c r="G12" s="22">
        <v>252</v>
      </c>
      <c r="H12" s="22"/>
      <c r="I12" s="22"/>
      <c r="J12" s="22"/>
      <c r="K12" s="22">
        <v>280</v>
      </c>
      <c r="L12" s="22"/>
      <c r="M12" s="23">
        <f>SUMPRODUCT(D12:K12,D19:K19)</f>
        <v>9.1392000000000007</v>
      </c>
    </row>
    <row r="13" spans="1:13">
      <c r="A13" s="3" t="s">
        <v>10</v>
      </c>
      <c r="B13" s="14" t="s">
        <v>19</v>
      </c>
      <c r="C13" s="14" t="s">
        <v>59</v>
      </c>
      <c r="D13" s="22"/>
      <c r="E13" s="22">
        <v>50</v>
      </c>
      <c r="F13" s="22"/>
      <c r="G13" s="22"/>
      <c r="H13" s="22"/>
      <c r="I13" s="22"/>
      <c r="J13" s="22"/>
      <c r="K13" s="22"/>
      <c r="L13" s="22"/>
      <c r="M13" s="23">
        <f>SUMPRODUCT(D13:K13,D19:K19)</f>
        <v>1.7500000000000002</v>
      </c>
    </row>
    <row r="14" spans="1:13">
      <c r="A14" s="3" t="s">
        <v>13</v>
      </c>
      <c r="B14" s="14" t="s">
        <v>14</v>
      </c>
      <c r="C14" s="11" t="s">
        <v>44</v>
      </c>
      <c r="D14" s="22"/>
      <c r="E14" s="22">
        <v>105</v>
      </c>
      <c r="F14" s="22"/>
      <c r="G14" s="22"/>
      <c r="H14" s="22"/>
      <c r="I14" s="22"/>
      <c r="J14" s="22"/>
      <c r="K14" s="22"/>
      <c r="L14" s="22"/>
      <c r="M14" s="23">
        <f>SUMPRODUCT(D14:K14,D19:K19)</f>
        <v>3.6750000000000003</v>
      </c>
    </row>
    <row r="15" spans="1:13">
      <c r="A15" s="3" t="s">
        <v>33</v>
      </c>
      <c r="B15" s="14" t="s">
        <v>48</v>
      </c>
      <c r="C15" s="11" t="s">
        <v>75</v>
      </c>
      <c r="D15" s="22"/>
      <c r="E15" s="22"/>
      <c r="F15" s="22"/>
      <c r="G15" s="22"/>
      <c r="H15" s="22"/>
      <c r="I15" s="22">
        <v>72</v>
      </c>
      <c r="J15" s="22"/>
      <c r="K15" s="22"/>
      <c r="L15" s="22"/>
      <c r="M15" s="23">
        <f>SUMPRODUCT(D15:K15,D19:K19)</f>
        <v>5.9039999999999999</v>
      </c>
    </row>
    <row r="18" spans="3:11">
      <c r="C18" s="21" t="s">
        <v>31</v>
      </c>
      <c r="D18" s="21" t="s">
        <v>85</v>
      </c>
      <c r="E18" s="21" t="s">
        <v>86</v>
      </c>
      <c r="F18" s="21" t="s">
        <v>88</v>
      </c>
      <c r="G18" s="21" t="s">
        <v>90</v>
      </c>
      <c r="H18" s="21" t="s">
        <v>91</v>
      </c>
      <c r="I18" s="21" t="s">
        <v>93</v>
      </c>
      <c r="J18" s="21" t="s">
        <v>95</v>
      </c>
      <c r="K18" s="21" t="s">
        <v>97</v>
      </c>
    </row>
    <row r="19" spans="3:11">
      <c r="C19" s="21" t="s">
        <v>32</v>
      </c>
      <c r="D19" s="32">
        <v>2.1000000000000001E-2</v>
      </c>
      <c r="E19" s="32">
        <v>3.5000000000000003E-2</v>
      </c>
      <c r="F19" s="38" t="s">
        <v>121</v>
      </c>
      <c r="G19" s="32">
        <v>2.9600000000000001E-2</v>
      </c>
      <c r="H19" s="32">
        <v>2.9499999999999998E-2</v>
      </c>
      <c r="I19" s="32">
        <v>8.2000000000000003E-2</v>
      </c>
      <c r="J19" s="32">
        <v>3.5000000000000003E-2</v>
      </c>
      <c r="K19" s="32">
        <v>6.0000000000000001E-3</v>
      </c>
    </row>
    <row r="20" spans="3:11">
      <c r="H20" s="9"/>
    </row>
  </sheetData>
  <sortState ref="A2:K15">
    <sortCondition ref="A2:A15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25" sqref="B25"/>
    </sheetView>
  </sheetViews>
  <sheetFormatPr baseColWidth="10" defaultColWidth="8.83203125" defaultRowHeight="14" x14ac:dyDescent="0"/>
  <cols>
    <col min="1" max="1" width="29.33203125" customWidth="1"/>
    <col min="2" max="2" width="13.83203125" style="9" customWidth="1"/>
    <col min="3" max="3" width="24.83203125" customWidth="1"/>
    <col min="4" max="4" width="13.83203125" customWidth="1"/>
    <col min="5" max="5" width="12.33203125" customWidth="1"/>
    <col min="6" max="6" width="12.5" customWidth="1"/>
    <col min="7" max="7" width="10.1640625" customWidth="1"/>
    <col min="8" max="8" width="11.83203125" customWidth="1"/>
  </cols>
  <sheetData>
    <row r="1" spans="1:8">
      <c r="A1" s="6" t="s">
        <v>0</v>
      </c>
      <c r="B1" s="6" t="s">
        <v>34</v>
      </c>
      <c r="C1" s="6" t="s">
        <v>35</v>
      </c>
      <c r="D1" s="6" t="s">
        <v>128</v>
      </c>
      <c r="E1" s="6"/>
      <c r="F1" s="6"/>
      <c r="G1" s="6"/>
      <c r="H1" s="6"/>
    </row>
    <row r="2" spans="1:8" ht="19.5" customHeight="1">
      <c r="A2" s="3" t="s">
        <v>25</v>
      </c>
      <c r="B2" s="12"/>
      <c r="C2" s="14"/>
      <c r="D2" s="14"/>
      <c r="E2" s="14"/>
      <c r="F2" s="14"/>
      <c r="G2" s="14"/>
      <c r="H2" s="14"/>
    </row>
    <row r="3" spans="1:8">
      <c r="A3" s="5" t="s">
        <v>145</v>
      </c>
      <c r="B3" s="12"/>
      <c r="C3" s="14"/>
      <c r="D3" s="14"/>
      <c r="E3" s="14"/>
      <c r="F3" s="14"/>
      <c r="G3" s="14"/>
      <c r="H3" s="14"/>
    </row>
    <row r="4" spans="1:8" ht="18.75" customHeight="1">
      <c r="A4" s="3" t="s">
        <v>22</v>
      </c>
      <c r="B4" s="25"/>
      <c r="C4" s="11"/>
      <c r="D4" s="11"/>
      <c r="E4" s="14"/>
      <c r="F4" s="11"/>
      <c r="G4" s="14"/>
      <c r="H4" s="11"/>
    </row>
    <row r="5" spans="1:8">
      <c r="A5" s="3" t="s">
        <v>143</v>
      </c>
      <c r="B5" s="12"/>
      <c r="C5" s="14"/>
      <c r="D5" s="14"/>
      <c r="E5" s="14"/>
      <c r="F5" s="14"/>
      <c r="G5" s="14"/>
      <c r="H5" s="14"/>
    </row>
    <row r="6" spans="1:8">
      <c r="A6" s="3" t="s">
        <v>20</v>
      </c>
      <c r="B6" s="12"/>
      <c r="C6" s="14"/>
      <c r="D6" s="14"/>
      <c r="E6" s="14"/>
      <c r="F6" s="14"/>
      <c r="G6" s="14"/>
      <c r="H6" s="14"/>
    </row>
    <row r="7" spans="1:8">
      <c r="A7" s="3" t="s">
        <v>24</v>
      </c>
      <c r="B7" s="12"/>
      <c r="C7" s="14"/>
      <c r="D7" s="14"/>
      <c r="E7" s="14"/>
      <c r="F7" s="14"/>
      <c r="G7" s="14"/>
      <c r="H7" s="14"/>
    </row>
    <row r="8" spans="1:8">
      <c r="A8" s="3" t="s">
        <v>17</v>
      </c>
      <c r="B8" s="12"/>
      <c r="C8" s="14"/>
      <c r="D8" s="14"/>
      <c r="E8" s="14"/>
      <c r="F8" s="14"/>
      <c r="G8" s="14"/>
      <c r="H8" s="14"/>
    </row>
    <row r="9" spans="1:8">
      <c r="A9" s="3" t="s">
        <v>18</v>
      </c>
      <c r="B9" s="12"/>
      <c r="C9" s="14"/>
      <c r="D9" s="14"/>
      <c r="E9" s="14"/>
      <c r="F9" s="14"/>
      <c r="G9" s="14"/>
      <c r="H9" s="14"/>
    </row>
    <row r="10" spans="1:8">
      <c r="A10" s="3" t="s">
        <v>7</v>
      </c>
      <c r="B10" s="25"/>
      <c r="C10" s="14"/>
      <c r="D10" s="14"/>
      <c r="E10" s="14"/>
      <c r="F10" s="14"/>
      <c r="G10" s="14"/>
      <c r="H10" s="14"/>
    </row>
    <row r="11" spans="1:8">
      <c r="A11" s="3" t="s">
        <v>23</v>
      </c>
      <c r="B11" s="12"/>
      <c r="C11" s="14"/>
      <c r="D11" s="14"/>
      <c r="E11" s="14"/>
      <c r="F11" s="14"/>
      <c r="G11" s="14"/>
      <c r="H11" s="14"/>
    </row>
    <row r="12" spans="1:8" ht="20" customHeight="1">
      <c r="A12" s="3" t="s">
        <v>15</v>
      </c>
      <c r="B12" s="12"/>
      <c r="C12" s="14"/>
      <c r="D12" s="14"/>
      <c r="E12" s="14"/>
      <c r="F12" s="14"/>
      <c r="G12" s="14"/>
      <c r="H12" s="14"/>
    </row>
    <row r="13" spans="1:8">
      <c r="A13" s="3" t="s">
        <v>10</v>
      </c>
      <c r="B13" s="12"/>
      <c r="C13" s="14"/>
      <c r="D13" s="14"/>
      <c r="E13" s="14"/>
      <c r="F13" s="14"/>
      <c r="G13" s="14"/>
      <c r="H13" s="14"/>
    </row>
    <row r="14" spans="1:8">
      <c r="A14" s="3" t="s">
        <v>13</v>
      </c>
      <c r="B14" s="12"/>
      <c r="C14" s="14"/>
      <c r="D14" s="14"/>
      <c r="E14" s="14"/>
      <c r="F14" s="14"/>
      <c r="G14" s="14"/>
      <c r="H14" s="14"/>
    </row>
    <row r="15" spans="1:8" ht="42" customHeight="1">
      <c r="A15" s="3" t="s">
        <v>16</v>
      </c>
      <c r="B15" s="25">
        <v>41530</v>
      </c>
      <c r="C15" s="11" t="s">
        <v>149</v>
      </c>
      <c r="D15" s="11">
        <v>13.49</v>
      </c>
      <c r="E15" s="14"/>
      <c r="F15" s="14"/>
      <c r="G15" s="14"/>
      <c r="H15" s="14"/>
    </row>
    <row r="16" spans="1:8" ht="42" customHeight="1">
      <c r="A16" s="3"/>
      <c r="B16" s="25"/>
      <c r="C16" s="11"/>
      <c r="D16" s="11"/>
      <c r="E16" s="14"/>
      <c r="F16" s="14"/>
      <c r="G16" s="14"/>
      <c r="H16" s="14"/>
    </row>
    <row r="17" spans="3:4">
      <c r="C17" s="32"/>
      <c r="D17" s="34" t="s">
        <v>133</v>
      </c>
    </row>
    <row r="18" spans="3:4">
      <c r="C18" s="32" t="s">
        <v>130</v>
      </c>
      <c r="D18" s="32">
        <v>1.05</v>
      </c>
    </row>
    <row r="19" spans="3:4">
      <c r="C19" s="32" t="s">
        <v>131</v>
      </c>
      <c r="D19" s="32">
        <v>1.77</v>
      </c>
    </row>
    <row r="20" spans="3:4">
      <c r="C20" s="32" t="s">
        <v>132</v>
      </c>
      <c r="D20" s="32">
        <v>23</v>
      </c>
    </row>
  </sheetData>
  <sortState ref="A2:D15">
    <sortCondition ref="A2:A1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35" sqref="E35"/>
    </sheetView>
  </sheetViews>
  <sheetFormatPr baseColWidth="10" defaultColWidth="8.83203125" defaultRowHeight="14" x14ac:dyDescent="0"/>
  <cols>
    <col min="1" max="1" width="28.5" customWidth="1"/>
    <col min="2" max="2" width="16.83203125" customWidth="1"/>
    <col min="3" max="3" width="17" customWidth="1"/>
    <col min="4" max="4" width="17.6640625" customWidth="1"/>
    <col min="5" max="5" width="23.33203125" customWidth="1"/>
    <col min="6" max="6" width="17" style="10" customWidth="1"/>
    <col min="7" max="7" width="24.33203125" customWidth="1"/>
  </cols>
  <sheetData>
    <row r="1" spans="1:6">
      <c r="A1" s="3" t="s">
        <v>0</v>
      </c>
      <c r="B1" s="4" t="s">
        <v>42</v>
      </c>
      <c r="C1" s="4" t="s">
        <v>40</v>
      </c>
      <c r="D1" s="4" t="s">
        <v>41</v>
      </c>
      <c r="E1" s="4" t="s">
        <v>129</v>
      </c>
      <c r="F1" s="19" t="s">
        <v>39</v>
      </c>
    </row>
    <row r="2" spans="1:6" ht="17.25" customHeight="1">
      <c r="A2" s="3" t="s">
        <v>147</v>
      </c>
      <c r="B2" s="18">
        <f>A35+'Chemical Use'!K2</f>
        <v>15.491000000000001</v>
      </c>
      <c r="C2" s="18">
        <f>'Fertiliser Use'!M2</f>
        <v>27.799999999999997</v>
      </c>
      <c r="D2" s="18">
        <f>'Seed Dressing Costs'!M2</f>
        <v>2.8000000000000003</v>
      </c>
      <c r="E2" s="8">
        <f>'Additional Actions'!D2</f>
        <v>0</v>
      </c>
      <c r="F2" s="18">
        <f t="shared" ref="F2:F15" si="0">SUM(B2:E2)</f>
        <v>46.090999999999994</v>
      </c>
    </row>
    <row r="3" spans="1:6">
      <c r="A3" s="5" t="s">
        <v>145</v>
      </c>
      <c r="B3" s="18">
        <f>A36+'Chemical Use'!K3</f>
        <v>19.991000000000003</v>
      </c>
      <c r="C3" s="18">
        <f>'Fertiliser Use'!M3</f>
        <v>52.2</v>
      </c>
      <c r="D3" s="18">
        <f>'Seed Dressing Costs'!M3</f>
        <v>0.3024</v>
      </c>
      <c r="E3" s="8">
        <f>'Additional Actions'!D3</f>
        <v>0</v>
      </c>
      <c r="F3" s="18">
        <f t="shared" si="0"/>
        <v>72.493400000000008</v>
      </c>
    </row>
    <row r="4" spans="1:6">
      <c r="A4" s="3" t="s">
        <v>22</v>
      </c>
      <c r="B4" s="18">
        <f>A37+'Chemical Use'!K4</f>
        <v>11.651000000000002</v>
      </c>
      <c r="C4" s="18">
        <f>'Fertiliser Use'!M4</f>
        <v>31.5</v>
      </c>
      <c r="D4" s="18">
        <f>'Seed Dressing Costs'!M4</f>
        <v>1.4137</v>
      </c>
      <c r="E4" s="8">
        <f>'Additional Actions'!D4</f>
        <v>0</v>
      </c>
      <c r="F4" s="18">
        <f t="shared" si="0"/>
        <v>44.564700000000002</v>
      </c>
    </row>
    <row r="5" spans="1:6">
      <c r="A5" s="3" t="s">
        <v>143</v>
      </c>
      <c r="B5" s="18">
        <f>A38+'Chemical Use'!K5</f>
        <v>15.491000000000001</v>
      </c>
      <c r="C5" s="18">
        <f>'Fertiliser Use'!M5</f>
        <v>47.625</v>
      </c>
      <c r="D5" s="18">
        <f>'Seed Dressing Costs'!M5</f>
        <v>3.8500000000000005</v>
      </c>
      <c r="E5" s="8">
        <f>'Additional Actions'!D5</f>
        <v>0</v>
      </c>
      <c r="F5" s="18">
        <f t="shared" si="0"/>
        <v>66.965999999999994</v>
      </c>
    </row>
    <row r="6" spans="1:6">
      <c r="A6" s="3" t="s">
        <v>20</v>
      </c>
      <c r="B6" s="18">
        <f>A39+'Chemical Use'!K6</f>
        <v>11.651000000000002</v>
      </c>
      <c r="C6" s="18">
        <f>'Fertiliser Use'!M6</f>
        <v>31.5</v>
      </c>
      <c r="D6" s="18">
        <f>'Seed Dressing Costs'!M6</f>
        <v>2.2750000000000004</v>
      </c>
      <c r="E6" s="8">
        <f>'Additional Actions'!D6</f>
        <v>0</v>
      </c>
      <c r="F6" s="18">
        <f t="shared" si="0"/>
        <v>45.426000000000002</v>
      </c>
    </row>
    <row r="7" spans="1:6">
      <c r="A7" s="3" t="s">
        <v>148</v>
      </c>
      <c r="B7" s="18">
        <f>A40+'Chemical Use'!K7</f>
        <v>11.651000000000002</v>
      </c>
      <c r="C7" s="18">
        <f>'Fertiliser Use'!M7</f>
        <v>0</v>
      </c>
      <c r="D7" s="18">
        <f>'Seed Dressing Costs'!M7</f>
        <v>2.8000000000000003</v>
      </c>
      <c r="E7" s="8">
        <f>'Additional Actions'!D7</f>
        <v>0</v>
      </c>
      <c r="F7" s="18">
        <f t="shared" si="0"/>
        <v>14.451000000000002</v>
      </c>
    </row>
    <row r="8" spans="1:6">
      <c r="A8" s="3" t="s">
        <v>24</v>
      </c>
      <c r="B8" s="18">
        <f>A41+'Chemical Use'!K8</f>
        <v>5.891</v>
      </c>
      <c r="C8" s="18">
        <f>'Fertiliser Use'!M8</f>
        <v>77.575000000000003</v>
      </c>
      <c r="D8" s="18">
        <f>'Seed Dressing Costs'!M8</f>
        <v>0</v>
      </c>
      <c r="E8" s="8">
        <f>'Additional Actions'!D8</f>
        <v>0</v>
      </c>
      <c r="F8" s="18">
        <f t="shared" si="0"/>
        <v>83.466000000000008</v>
      </c>
    </row>
    <row r="9" spans="1:6">
      <c r="A9" s="3" t="s">
        <v>17</v>
      </c>
      <c r="B9" s="18">
        <f>A42+'Chemical Use'!K9</f>
        <v>5.891</v>
      </c>
      <c r="C9" s="18">
        <f>'Fertiliser Use'!M9</f>
        <v>48.2</v>
      </c>
      <c r="D9" s="18">
        <f>'Seed Dressing Costs'!M9</f>
        <v>1.9175</v>
      </c>
      <c r="E9" s="8">
        <f>'Additional Actions'!D9</f>
        <v>0</v>
      </c>
      <c r="F9" s="18">
        <f t="shared" si="0"/>
        <v>56.008499999999998</v>
      </c>
    </row>
    <row r="10" spans="1:6">
      <c r="A10" s="3" t="s">
        <v>146</v>
      </c>
      <c r="B10" s="18">
        <f>A43+'Chemical Use'!K10</f>
        <v>10.691000000000001</v>
      </c>
      <c r="C10" s="18">
        <f>'Fertiliser Use'!M10</f>
        <v>27.799999999999997</v>
      </c>
      <c r="D10" s="18">
        <f>'Seed Dressing Costs'!M10</f>
        <v>2.1</v>
      </c>
      <c r="E10" s="8">
        <f>'Additional Actions'!D10</f>
        <v>0</v>
      </c>
      <c r="F10" s="18">
        <f t="shared" si="0"/>
        <v>40.591000000000001</v>
      </c>
    </row>
    <row r="11" spans="1:6">
      <c r="A11" s="3" t="s">
        <v>23</v>
      </c>
      <c r="B11" s="18">
        <f>A44+'Chemical Use'!K11</f>
        <v>23.066000000000003</v>
      </c>
      <c r="C11" s="18">
        <f>'Fertiliser Use'!M11</f>
        <v>18.899999999999999</v>
      </c>
      <c r="D11" s="18">
        <f>'Seed Dressing Costs'!M11</f>
        <v>2.1</v>
      </c>
      <c r="E11" s="8">
        <f>'Additional Actions'!D11</f>
        <v>0</v>
      </c>
      <c r="F11" s="18">
        <f t="shared" si="0"/>
        <v>44.066000000000003</v>
      </c>
    </row>
    <row r="12" spans="1:6">
      <c r="A12" s="3" t="s">
        <v>15</v>
      </c>
      <c r="B12" s="18">
        <f>A45+'Chemical Use'!K12</f>
        <v>47.466000000000008</v>
      </c>
      <c r="C12" s="18">
        <f>'Fertiliser Use'!M12</f>
        <v>51.749999999999993</v>
      </c>
      <c r="D12" s="18">
        <f>'Seed Dressing Costs'!M12</f>
        <v>9.1392000000000007</v>
      </c>
      <c r="E12" s="8">
        <f>'Additional Actions'!D12</f>
        <v>0</v>
      </c>
      <c r="F12" s="18">
        <f t="shared" si="0"/>
        <v>108.35520000000001</v>
      </c>
    </row>
    <row r="13" spans="1:6">
      <c r="A13" s="3" t="s">
        <v>10</v>
      </c>
      <c r="B13" s="18">
        <f>A46+'Chemical Use'!K13</f>
        <v>10.691000000000001</v>
      </c>
      <c r="C13" s="18">
        <f>'Fertiliser Use'!M13</f>
        <v>44.45</v>
      </c>
      <c r="D13" s="18">
        <f>'Seed Dressing Costs'!M13</f>
        <v>1.7500000000000002</v>
      </c>
      <c r="E13" s="8">
        <f>'Additional Actions'!D13</f>
        <v>0</v>
      </c>
      <c r="F13" s="18">
        <f t="shared" si="0"/>
        <v>56.891000000000005</v>
      </c>
    </row>
    <row r="14" spans="1:6">
      <c r="A14" s="3" t="s">
        <v>13</v>
      </c>
      <c r="B14" s="18">
        <f>A47+'Chemical Use'!K14</f>
        <v>13.090999999999999</v>
      </c>
      <c r="C14" s="18">
        <f>'Fertiliser Use'!M14</f>
        <v>51.2</v>
      </c>
      <c r="D14" s="18">
        <f>'Seed Dressing Costs'!M14</f>
        <v>3.6750000000000003</v>
      </c>
      <c r="E14" s="8">
        <f>'Additional Actions'!D14</f>
        <v>0</v>
      </c>
      <c r="F14" s="18">
        <f t="shared" si="0"/>
        <v>67.965999999999994</v>
      </c>
    </row>
    <row r="15" spans="1:6">
      <c r="A15" s="3" t="s">
        <v>33</v>
      </c>
      <c r="B15" s="18">
        <f>A48+'Chemical Use'!K15</f>
        <v>5.891</v>
      </c>
      <c r="C15" s="18">
        <f>'Fertiliser Use'!M15</f>
        <v>83.700000000000017</v>
      </c>
      <c r="D15" s="18">
        <f>'Seed Dressing Costs'!M15</f>
        <v>5.9039999999999999</v>
      </c>
      <c r="E15" s="8">
        <f>'Additional Actions'!D15</f>
        <v>13.49</v>
      </c>
      <c r="F15" s="18">
        <f t="shared" si="0"/>
        <v>108.98500000000001</v>
      </c>
    </row>
  </sheetData>
  <sortState ref="A2:F15">
    <sortCondition ref="A2:A1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5" sqref="A5"/>
    </sheetView>
  </sheetViews>
  <sheetFormatPr baseColWidth="10" defaultColWidth="8.83203125" defaultRowHeight="14" x14ac:dyDescent="0"/>
  <cols>
    <col min="2" max="2" width="20.6640625" customWidth="1"/>
    <col min="5" max="5" width="11.5" customWidth="1"/>
    <col min="6" max="6" width="13.5" customWidth="1"/>
    <col min="8" max="8" width="23.5" customWidth="1"/>
  </cols>
  <sheetData>
    <row r="1" spans="1:8" ht="93.75" customHeight="1">
      <c r="A1" s="35" t="s">
        <v>0</v>
      </c>
      <c r="B1" s="36" t="s">
        <v>1</v>
      </c>
      <c r="C1" s="36" t="s">
        <v>134</v>
      </c>
      <c r="D1" s="36" t="s">
        <v>135</v>
      </c>
      <c r="E1" s="36" t="s">
        <v>136</v>
      </c>
      <c r="F1" s="36" t="s">
        <v>137</v>
      </c>
      <c r="G1" s="36" t="s">
        <v>138</v>
      </c>
      <c r="H1" s="36" t="s">
        <v>139</v>
      </c>
    </row>
    <row r="2" spans="1:8">
      <c r="A2" s="3" t="s">
        <v>25</v>
      </c>
      <c r="B2" t="s">
        <v>58</v>
      </c>
      <c r="C2" s="9">
        <v>69</v>
      </c>
      <c r="D2" s="9">
        <v>8</v>
      </c>
      <c r="E2" s="9">
        <v>93</v>
      </c>
      <c r="F2" s="9">
        <v>2</v>
      </c>
      <c r="G2" s="9" t="s">
        <v>140</v>
      </c>
      <c r="H2" s="37">
        <v>205</v>
      </c>
    </row>
    <row r="3" spans="1:8" ht="15" customHeight="1">
      <c r="A3" s="5" t="s">
        <v>141</v>
      </c>
      <c r="B3" t="s">
        <v>58</v>
      </c>
      <c r="C3" s="9">
        <v>72</v>
      </c>
      <c r="D3" s="9">
        <v>8.1999999999999993</v>
      </c>
      <c r="E3" s="9">
        <v>93</v>
      </c>
      <c r="F3" s="9">
        <v>2</v>
      </c>
      <c r="G3" s="9" t="s">
        <v>140</v>
      </c>
      <c r="H3" s="37">
        <v>205</v>
      </c>
    </row>
    <row r="4" spans="1:8">
      <c r="A4" s="3" t="s">
        <v>22</v>
      </c>
      <c r="B4" t="s">
        <v>142</v>
      </c>
      <c r="C4" s="9">
        <v>68</v>
      </c>
      <c r="D4" s="9">
        <v>7.2</v>
      </c>
      <c r="E4" s="9">
        <v>97</v>
      </c>
      <c r="F4" s="9">
        <v>1</v>
      </c>
      <c r="G4" s="9" t="s">
        <v>140</v>
      </c>
      <c r="H4" s="37">
        <v>205</v>
      </c>
    </row>
    <row r="5" spans="1:8">
      <c r="A5" s="3" t="s">
        <v>143</v>
      </c>
      <c r="B5" t="s">
        <v>53</v>
      </c>
      <c r="C5" s="9">
        <v>69</v>
      </c>
      <c r="D5" s="9">
        <v>7.7</v>
      </c>
      <c r="E5" s="9">
        <v>89</v>
      </c>
      <c r="F5" s="9">
        <v>2</v>
      </c>
      <c r="G5" s="9" t="s">
        <v>140</v>
      </c>
      <c r="H5" s="37">
        <v>205</v>
      </c>
    </row>
    <row r="6" spans="1:8">
      <c r="A6" s="3" t="s">
        <v>20</v>
      </c>
      <c r="B6" t="s">
        <v>58</v>
      </c>
      <c r="C6" s="9">
        <v>68</v>
      </c>
      <c r="D6" s="9">
        <v>7.9</v>
      </c>
      <c r="E6" s="9">
        <v>93</v>
      </c>
      <c r="F6" s="9">
        <v>3</v>
      </c>
      <c r="G6" s="9" t="s">
        <v>140</v>
      </c>
      <c r="H6" s="37">
        <v>205</v>
      </c>
    </row>
    <row r="7" spans="1:8">
      <c r="A7" s="3" t="s">
        <v>24</v>
      </c>
      <c r="B7" t="s">
        <v>58</v>
      </c>
      <c r="C7" s="9">
        <v>66</v>
      </c>
      <c r="D7" s="9">
        <v>9</v>
      </c>
      <c r="E7" s="9">
        <v>83</v>
      </c>
      <c r="F7" s="9">
        <v>6</v>
      </c>
      <c r="G7" s="9" t="s">
        <v>144</v>
      </c>
      <c r="H7" s="37">
        <v>220</v>
      </c>
    </row>
    <row r="8" spans="1:8">
      <c r="A8" s="3" t="s">
        <v>17</v>
      </c>
      <c r="B8" t="s">
        <v>47</v>
      </c>
      <c r="C8" s="9">
        <v>69</v>
      </c>
      <c r="D8" s="9">
        <v>7.8</v>
      </c>
      <c r="E8" s="9">
        <v>92</v>
      </c>
      <c r="F8" s="9">
        <v>2</v>
      </c>
      <c r="G8" s="9" t="s">
        <v>140</v>
      </c>
      <c r="H8" s="37">
        <v>205</v>
      </c>
    </row>
    <row r="9" spans="1:8">
      <c r="A9" s="3" t="s">
        <v>18</v>
      </c>
      <c r="B9" t="s">
        <v>47</v>
      </c>
      <c r="C9" s="9">
        <v>68</v>
      </c>
      <c r="D9" s="9">
        <v>7.7</v>
      </c>
      <c r="E9" s="9">
        <v>94</v>
      </c>
      <c r="F9" s="9">
        <v>2</v>
      </c>
      <c r="G9" s="9" t="s">
        <v>140</v>
      </c>
      <c r="H9" s="37">
        <v>205</v>
      </c>
    </row>
    <row r="10" spans="1:8">
      <c r="A10" s="3" t="s">
        <v>7</v>
      </c>
      <c r="B10" t="s">
        <v>47</v>
      </c>
      <c r="C10" s="9">
        <v>67</v>
      </c>
      <c r="D10" s="9">
        <v>7.4</v>
      </c>
      <c r="E10" s="9">
        <v>93</v>
      </c>
      <c r="F10" s="9">
        <v>3</v>
      </c>
      <c r="G10" s="9" t="s">
        <v>140</v>
      </c>
      <c r="H10" s="37">
        <v>205</v>
      </c>
    </row>
    <row r="11" spans="1:8">
      <c r="A11" s="3" t="s">
        <v>23</v>
      </c>
      <c r="B11" t="s">
        <v>58</v>
      </c>
      <c r="C11" s="9">
        <v>69</v>
      </c>
      <c r="D11" s="9">
        <v>8.4</v>
      </c>
      <c r="E11" s="9">
        <v>91</v>
      </c>
      <c r="F11" s="9">
        <v>3</v>
      </c>
      <c r="G11" s="9" t="s">
        <v>140</v>
      </c>
      <c r="H11" s="37">
        <v>205</v>
      </c>
    </row>
    <row r="12" spans="1:8">
      <c r="A12" s="3" t="s">
        <v>15</v>
      </c>
      <c r="B12" t="s">
        <v>77</v>
      </c>
      <c r="C12" s="9">
        <v>68</v>
      </c>
      <c r="D12" s="9">
        <v>7.5</v>
      </c>
      <c r="E12" s="9">
        <v>97</v>
      </c>
      <c r="F12" s="9">
        <v>3</v>
      </c>
      <c r="G12" s="9" t="s">
        <v>140</v>
      </c>
      <c r="H12" s="37">
        <v>205</v>
      </c>
    </row>
    <row r="13" spans="1:8">
      <c r="A13" s="3" t="s">
        <v>10</v>
      </c>
      <c r="B13" t="s">
        <v>58</v>
      </c>
      <c r="C13" s="9">
        <v>70</v>
      </c>
      <c r="D13" s="9">
        <v>8.1999999999999993</v>
      </c>
      <c r="E13" s="9">
        <v>92</v>
      </c>
      <c r="F13" s="9">
        <v>3</v>
      </c>
      <c r="G13" s="9" t="s">
        <v>140</v>
      </c>
      <c r="H13" s="37">
        <v>205</v>
      </c>
    </row>
    <row r="14" spans="1:8">
      <c r="A14" s="3" t="s">
        <v>13</v>
      </c>
      <c r="B14" t="s">
        <v>43</v>
      </c>
      <c r="C14" s="9">
        <v>71</v>
      </c>
      <c r="D14" s="9">
        <v>8.4</v>
      </c>
      <c r="E14" s="9">
        <v>99</v>
      </c>
      <c r="F14" s="9">
        <v>0.5</v>
      </c>
      <c r="G14" s="9" t="s">
        <v>140</v>
      </c>
      <c r="H14" s="37">
        <v>205</v>
      </c>
    </row>
    <row r="15" spans="1:8">
      <c r="A15" s="3" t="s">
        <v>16</v>
      </c>
      <c r="B15" t="s">
        <v>58</v>
      </c>
      <c r="C15" s="9">
        <v>68</v>
      </c>
      <c r="D15" s="9">
        <v>9.3000000000000007</v>
      </c>
      <c r="E15" s="9">
        <v>96</v>
      </c>
      <c r="F15" s="9">
        <v>4</v>
      </c>
      <c r="G15" s="9" t="s">
        <v>144</v>
      </c>
      <c r="H15" s="37">
        <v>220</v>
      </c>
    </row>
  </sheetData>
  <sortState ref="A2:H16">
    <sortCondition ref="A2:A16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F16"/>
    </sheetView>
  </sheetViews>
  <sheetFormatPr baseColWidth="10" defaultRowHeight="14" x14ac:dyDescent="0"/>
  <cols>
    <col min="1" max="1" width="17.83203125" customWidth="1"/>
    <col min="2" max="6" width="10.83203125" style="9"/>
  </cols>
  <sheetData>
    <row r="1" spans="1:6" ht="42">
      <c r="A1" s="41" t="str">
        <f>'Grain Quality and Pricing'!A1</f>
        <v>Team</v>
      </c>
      <c r="B1" s="42" t="s">
        <v>150</v>
      </c>
      <c r="C1" s="42" t="s">
        <v>151</v>
      </c>
      <c r="D1" s="42" t="s">
        <v>152</v>
      </c>
      <c r="E1" s="42" t="s">
        <v>153</v>
      </c>
      <c r="F1" s="42" t="s">
        <v>154</v>
      </c>
    </row>
    <row r="2" spans="1:6">
      <c r="A2" s="32" t="str">
        <f>'Grain Quality and Pricing'!A2</f>
        <v>Agritech</v>
      </c>
      <c r="B2" s="44">
        <v>4.8899999999999997</v>
      </c>
      <c r="C2" s="34">
        <f>'Grain Quality and Pricing'!H2</f>
        <v>205</v>
      </c>
      <c r="D2" s="43">
        <f>B2*10</f>
        <v>48.9</v>
      </c>
      <c r="E2" s="43">
        <f>'Total Costs'!F2</f>
        <v>46.090999999999994</v>
      </c>
      <c r="F2" s="43">
        <f>B2*C2-D2-E2</f>
        <v>907.45899999999995</v>
      </c>
    </row>
    <row r="3" spans="1:6">
      <c r="A3" s="32" t="str">
        <f>'Grain Quality and Pricing'!A3</f>
        <v>BCG_x000D_</v>
      </c>
      <c r="B3" s="44">
        <v>5.6829999999999998</v>
      </c>
      <c r="C3" s="34">
        <f>'Grain Quality and Pricing'!H3</f>
        <v>205</v>
      </c>
      <c r="D3" s="43">
        <f t="shared" ref="D3:D16" si="0">B3*10</f>
        <v>56.83</v>
      </c>
      <c r="E3" s="43">
        <f>'Total Costs'!F3</f>
        <v>72.493400000000008</v>
      </c>
      <c r="F3" s="43">
        <f t="shared" ref="F3:F15" si="1">B3*C3-D3-E3</f>
        <v>1035.6915999999999</v>
      </c>
    </row>
    <row r="4" spans="1:6">
      <c r="A4" s="32" t="str">
        <f>'Grain Quality and Pricing'!A4</f>
        <v>DPI</v>
      </c>
      <c r="B4" s="44">
        <v>5.71</v>
      </c>
      <c r="C4" s="34">
        <f>'Grain Quality and Pricing'!H4</f>
        <v>205</v>
      </c>
      <c r="D4" s="43">
        <f t="shared" si="0"/>
        <v>57.1</v>
      </c>
      <c r="E4" s="43">
        <f>'Total Costs'!F4</f>
        <v>44.564700000000002</v>
      </c>
      <c r="F4" s="43">
        <f t="shared" si="1"/>
        <v>1068.8853000000001</v>
      </c>
    </row>
    <row r="5" spans="1:6">
      <c r="A5" s="32" t="str">
        <f>'Grain Quality and Pricing'!A5</f>
        <v>Green Machine</v>
      </c>
      <c r="B5" s="44">
        <v>5.16</v>
      </c>
      <c r="C5" s="34">
        <f>'Grain Quality and Pricing'!H5</f>
        <v>205</v>
      </c>
      <c r="D5" s="43">
        <f t="shared" si="0"/>
        <v>51.6</v>
      </c>
      <c r="E5" s="43">
        <f>'Total Costs'!F5</f>
        <v>66.965999999999994</v>
      </c>
      <c r="F5" s="43">
        <f t="shared" si="1"/>
        <v>939.23399999999992</v>
      </c>
    </row>
    <row r="6" spans="1:6">
      <c r="A6" s="32" t="str">
        <f>'Grain Quality and Pricing'!A6</f>
        <v>IPL</v>
      </c>
      <c r="B6" s="44">
        <v>5.0979999999999999</v>
      </c>
      <c r="C6" s="34">
        <f>'Grain Quality and Pricing'!H6</f>
        <v>205</v>
      </c>
      <c r="D6" s="43">
        <f t="shared" si="0"/>
        <v>50.98</v>
      </c>
      <c r="E6" s="43">
        <f>'Total Costs'!F6</f>
        <v>45.426000000000002</v>
      </c>
      <c r="F6" s="43">
        <f t="shared" si="1"/>
        <v>948.68399999999986</v>
      </c>
    </row>
    <row r="7" spans="1:6">
      <c r="A7" s="32" t="str">
        <f>'Grain Quality and Pricing'!A7</f>
        <v>Late Sowing</v>
      </c>
      <c r="B7" s="44">
        <v>4.6900000000000004</v>
      </c>
      <c r="C7" s="34">
        <f>'Grain Quality and Pricing'!H7</f>
        <v>220</v>
      </c>
      <c r="D7" s="43">
        <f t="shared" si="0"/>
        <v>46.900000000000006</v>
      </c>
      <c r="E7" s="43">
        <f>'Total Costs'!F7</f>
        <v>14.451000000000002</v>
      </c>
      <c r="F7" s="43">
        <f t="shared" si="1"/>
        <v>970.44900000000018</v>
      </c>
    </row>
    <row r="8" spans="1:6">
      <c r="A8" s="32" t="str">
        <f>'Grain Quality and Pricing'!A8</f>
        <v>Longy Lecturers</v>
      </c>
      <c r="B8" s="44">
        <v>5.5</v>
      </c>
      <c r="C8" s="34">
        <f>'Grain Quality and Pricing'!H8</f>
        <v>205</v>
      </c>
      <c r="D8" s="43">
        <f t="shared" si="0"/>
        <v>55</v>
      </c>
      <c r="E8" s="43">
        <f>'Total Costs'!F8</f>
        <v>83.466000000000008</v>
      </c>
      <c r="F8" s="43">
        <f t="shared" si="1"/>
        <v>989.03399999999999</v>
      </c>
    </row>
    <row r="9" spans="1:6">
      <c r="A9" s="32" t="str">
        <f>'Grain Quality and Pricing'!A9</f>
        <v>Longy students</v>
      </c>
      <c r="B9" s="44">
        <v>5.64</v>
      </c>
      <c r="C9" s="34">
        <f>'Grain Quality and Pricing'!H9</f>
        <v>205</v>
      </c>
      <c r="D9" s="43">
        <f t="shared" si="0"/>
        <v>56.4</v>
      </c>
      <c r="E9" s="43">
        <f>'Total Costs'!F9</f>
        <v>56.008499999999998</v>
      </c>
      <c r="F9" s="43">
        <f t="shared" si="1"/>
        <v>1043.7915</v>
      </c>
    </row>
    <row r="10" spans="1:6">
      <c r="A10" s="32" t="str">
        <f>'Grain Quality and Pricing'!A10</f>
        <v>Nuseed Nufarm</v>
      </c>
      <c r="B10" s="44">
        <v>5.0430000000000001</v>
      </c>
      <c r="C10" s="34">
        <f>'Grain Quality and Pricing'!H10</f>
        <v>205</v>
      </c>
      <c r="D10" s="43">
        <f t="shared" si="0"/>
        <v>50.43</v>
      </c>
      <c r="E10" s="43">
        <f>'Total Costs'!F10</f>
        <v>40.591000000000001</v>
      </c>
      <c r="F10" s="43">
        <f t="shared" si="1"/>
        <v>942.7940000000001</v>
      </c>
    </row>
    <row r="11" spans="1:6">
      <c r="A11" s="32" t="str">
        <f>'Grain Quality and Pricing'!A11</f>
        <v>Pacific Seeds</v>
      </c>
      <c r="B11" s="44">
        <v>5.6</v>
      </c>
      <c r="C11" s="34">
        <f>'Grain Quality and Pricing'!H11</f>
        <v>205</v>
      </c>
      <c r="D11" s="43">
        <f t="shared" si="0"/>
        <v>56</v>
      </c>
      <c r="E11" s="43">
        <f>'Total Costs'!F11</f>
        <v>44.066000000000003</v>
      </c>
      <c r="F11" s="43">
        <f t="shared" si="1"/>
        <v>1047.934</v>
      </c>
    </row>
    <row r="12" spans="1:6">
      <c r="A12" s="32" t="str">
        <f>'Grain Quality and Pricing'!A12</f>
        <v>Raging Reds</v>
      </c>
      <c r="B12" s="44">
        <v>4.8630000000000004</v>
      </c>
      <c r="C12" s="34">
        <f>'Grain Quality and Pricing'!H12</f>
        <v>205</v>
      </c>
      <c r="D12" s="43">
        <f t="shared" si="0"/>
        <v>48.63</v>
      </c>
      <c r="E12" s="43">
        <f>'Total Costs'!F12</f>
        <v>108.35520000000001</v>
      </c>
      <c r="F12" s="43">
        <f t="shared" si="1"/>
        <v>839.92980000000011</v>
      </c>
    </row>
    <row r="13" spans="1:6">
      <c r="A13" s="32" t="str">
        <f>'Grain Quality and Pricing'!A13</f>
        <v>SMS Rural</v>
      </c>
      <c r="B13" s="44">
        <v>5.4</v>
      </c>
      <c r="C13" s="34">
        <f>'Grain Quality and Pricing'!H13</f>
        <v>205</v>
      </c>
      <c r="D13" s="43">
        <f t="shared" si="0"/>
        <v>54</v>
      </c>
      <c r="E13" s="43">
        <f>'Total Costs'!F13</f>
        <v>56.891000000000005</v>
      </c>
      <c r="F13" s="43">
        <f t="shared" si="1"/>
        <v>996.10900000000004</v>
      </c>
    </row>
    <row r="14" spans="1:6">
      <c r="A14" s="32" t="str">
        <f>'Grain Quality and Pricing'!A14</f>
        <v>Tylers Agwise</v>
      </c>
      <c r="B14" s="44">
        <v>5.0579999999999998</v>
      </c>
      <c r="C14" s="34">
        <f>'Grain Quality and Pricing'!H14</f>
        <v>205</v>
      </c>
      <c r="D14" s="43">
        <f t="shared" si="0"/>
        <v>50.58</v>
      </c>
      <c r="E14" s="43">
        <f>'Total Costs'!F14</f>
        <v>67.965999999999994</v>
      </c>
      <c r="F14" s="43">
        <f t="shared" si="1"/>
        <v>918.34399999999982</v>
      </c>
    </row>
    <row r="15" spans="1:6">
      <c r="A15" s="32" t="str">
        <f>'Grain Quality and Pricing'!A15</f>
        <v>Vic No Till</v>
      </c>
      <c r="B15" s="44">
        <v>5.79</v>
      </c>
      <c r="C15" s="34">
        <f>'Grain Quality and Pricing'!H15</f>
        <v>220</v>
      </c>
      <c r="D15" s="43">
        <f t="shared" si="0"/>
        <v>57.9</v>
      </c>
      <c r="E15" s="43">
        <f>'Total Costs'!F15</f>
        <v>108.98500000000001</v>
      </c>
      <c r="F15" s="43">
        <f t="shared" si="1"/>
        <v>1106.915</v>
      </c>
    </row>
    <row r="16" spans="1:6">
      <c r="A16" t="s">
        <v>155</v>
      </c>
      <c r="B16" s="9">
        <v>0.25</v>
      </c>
      <c r="D16" s="9">
        <f t="shared" si="0"/>
        <v>2.5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Team Entries</vt:lpstr>
      <vt:lpstr>Additional Fertiliser</vt:lpstr>
      <vt:lpstr>Chemical Use</vt:lpstr>
      <vt:lpstr>Fertiliser Use</vt:lpstr>
      <vt:lpstr>Seed Dressing Costs</vt:lpstr>
      <vt:lpstr>Additional Actions</vt:lpstr>
      <vt:lpstr>Total Costs</vt:lpstr>
      <vt:lpstr>Grain Quality and Pricing</vt:lpstr>
      <vt:lpstr>Summary and GM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Matuschka</dc:creator>
  <cp:lastModifiedBy>Robert Norton</cp:lastModifiedBy>
  <cp:lastPrinted>2013-01-14T21:16:27Z</cp:lastPrinted>
  <dcterms:created xsi:type="dcterms:W3CDTF">2012-05-21T11:02:15Z</dcterms:created>
  <dcterms:modified xsi:type="dcterms:W3CDTF">2014-02-09T01:11:01Z</dcterms:modified>
</cp:coreProperties>
</file>